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Kanalizace" sheetId="2" r:id="rId2"/>
    <sheet name="SO 02 - VRN + O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Kanalizace'!$C$127:$K$213</definedName>
    <definedName name="_xlnm.Print_Area" localSheetId="1">'SO 01 - Kanalizace'!$C$4:$J$76,'SO 01 - Kanalizace'!$C$82:$J$109,'SO 01 - Kanalizace'!$C$115:$J$213</definedName>
    <definedName name="_xlnm.Print_Titles" localSheetId="1">'SO 01 - Kanalizace'!$127:$127</definedName>
    <definedName name="_xlnm._FilterDatabase" localSheetId="2" hidden="1">'SO 02 - VRN + ON'!$C$121:$K$154</definedName>
    <definedName name="_xlnm.Print_Area" localSheetId="2">'SO 02 - VRN + ON'!$C$4:$J$76,'SO 02 - VRN + ON'!$C$82:$J$103,'SO 02 - VRN + ON'!$C$109:$J$154</definedName>
    <definedName name="_xlnm.Print_Titles" localSheetId="2">'SO 02 - VRN + ON'!$121:$121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89"/>
  <c r="E7"/>
  <c r="E85"/>
  <c i="2" r="J37"/>
  <c r="J36"/>
  <c i="1" r="AY95"/>
  <c i="2" r="J35"/>
  <c i="1" r="AX95"/>
  <c i="2" r="BI213"/>
  <c r="BH213"/>
  <c r="BG213"/>
  <c r="BF213"/>
  <c r="T213"/>
  <c r="R213"/>
  <c r="P213"/>
  <c r="BI212"/>
  <c r="BH212"/>
  <c r="BG212"/>
  <c r="BF212"/>
  <c r="T212"/>
  <c r="R212"/>
  <c r="P212"/>
  <c r="BI209"/>
  <c r="BH209"/>
  <c r="BG209"/>
  <c r="BF209"/>
  <c r="T209"/>
  <c r="T208"/>
  <c r="R209"/>
  <c r="R208"/>
  <c r="P209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92"/>
  <c r="J17"/>
  <c r="J12"/>
  <c r="J122"/>
  <c r="E7"/>
  <c r="E118"/>
  <c i="1" r="L90"/>
  <c r="AM90"/>
  <c r="AM89"/>
  <c r="L89"/>
  <c r="AM87"/>
  <c r="L87"/>
  <c r="L85"/>
  <c r="L84"/>
  <c i="2" r="J213"/>
  <c r="BK206"/>
  <c r="J201"/>
  <c r="BK194"/>
  <c r="J178"/>
  <c r="BK151"/>
  <c r="J143"/>
  <c i="1" r="AS94"/>
  <c i="2" r="BK148"/>
  <c r="J132"/>
  <c r="J186"/>
  <c r="BK176"/>
  <c r="BK143"/>
  <c r="J188"/>
  <c r="J183"/>
  <c r="J169"/>
  <c r="J140"/>
  <c r="J135"/>
  <c r="BK188"/>
  <c r="BK174"/>
  <c r="J157"/>
  <c r="J136"/>
  <c r="BK205"/>
  <c r="BK199"/>
  <c r="J190"/>
  <c r="J182"/>
  <c r="BK157"/>
  <c r="J147"/>
  <c i="3" r="J141"/>
  <c r="BK148"/>
  <c r="J125"/>
  <c r="BK134"/>
  <c r="J146"/>
  <c r="BK127"/>
  <c r="J152"/>
  <c r="BK133"/>
  <c r="J126"/>
  <c i="2" r="J206"/>
  <c r="J180"/>
  <c r="J155"/>
  <c r="BK141"/>
  <c i="3" r="BK138"/>
  <c r="J136"/>
  <c r="J142"/>
  <c r="J138"/>
  <c r="J148"/>
  <c r="BK125"/>
  <c r="BK140"/>
  <c r="J128"/>
  <c i="2" r="J207"/>
  <c r="J202"/>
  <c r="BK192"/>
  <c r="BK171"/>
  <c r="BK163"/>
  <c r="J148"/>
  <c r="J133"/>
  <c r="BK185"/>
  <c r="J165"/>
  <c r="BK153"/>
  <c r="J137"/>
  <c r="BK195"/>
  <c r="BK187"/>
  <c r="BK161"/>
  <c r="J197"/>
  <c r="BK177"/>
  <c r="J161"/>
  <c r="J150"/>
  <c r="BK137"/>
  <c r="J185"/>
  <c r="J168"/>
  <c r="BK150"/>
  <c r="J134"/>
  <c r="BK201"/>
  <c r="J192"/>
  <c r="BK181"/>
  <c r="BK159"/>
  <c r="BK145"/>
  <c r="J131"/>
  <c i="3" r="J127"/>
  <c r="BK128"/>
  <c r="BK152"/>
  <c r="J140"/>
  <c r="BK150"/>
  <c r="J129"/>
  <c r="J137"/>
  <c r="BK146"/>
  <c r="BK137"/>
  <c i="2" r="BK209"/>
  <c r="J204"/>
  <c r="BK197"/>
  <c r="BK168"/>
  <c r="BK160"/>
  <c r="J138"/>
  <c r="BK190"/>
  <c r="BK169"/>
  <c r="BK155"/>
  <c r="BK135"/>
  <c r="J194"/>
  <c r="J177"/>
  <c r="BK147"/>
  <c r="BK196"/>
  <c r="J181"/>
  <c r="J163"/>
  <c r="J144"/>
  <c r="BK136"/>
  <c r="BK189"/>
  <c r="J172"/>
  <c r="J152"/>
  <c r="BK140"/>
  <c r="BK213"/>
  <c r="BK202"/>
  <c r="BK191"/>
  <c r="J184"/>
  <c r="J166"/>
  <c r="J153"/>
  <c r="BK134"/>
  <c i="3" r="BK145"/>
  <c r="J139"/>
  <c r="BK154"/>
  <c r="BK141"/>
  <c r="J154"/>
  <c r="BK131"/>
  <c r="J131"/>
  <c r="BK139"/>
  <c r="BK129"/>
  <c i="2" r="J209"/>
  <c r="J199"/>
  <c r="BK183"/>
  <c r="J170"/>
  <c r="J154"/>
  <c r="J139"/>
  <c r="J193"/>
  <c r="BK178"/>
  <c r="BK158"/>
  <c r="J145"/>
  <c r="BK182"/>
  <c r="J171"/>
  <c r="J141"/>
  <c r="BK184"/>
  <c r="J160"/>
  <c r="J146"/>
  <c r="BK139"/>
  <c r="BK132"/>
  <c r="BK179"/>
  <c r="J151"/>
  <c r="BK138"/>
  <c r="BK207"/>
  <c r="J198"/>
  <c r="J189"/>
  <c r="J179"/>
  <c r="BK154"/>
  <c r="J142"/>
  <c i="3" r="J150"/>
  <c r="J130"/>
  <c r="J135"/>
  <c r="J147"/>
  <c r="BK132"/>
  <c r="J133"/>
  <c r="BK147"/>
  <c r="BK153"/>
  <c r="J134"/>
  <c i="2" r="BK212"/>
  <c r="J205"/>
  <c r="BK198"/>
  <c r="BK180"/>
  <c r="BK166"/>
  <c r="BK146"/>
  <c r="BK131"/>
  <c r="J174"/>
  <c r="J159"/>
  <c r="BK149"/>
  <c r="BK144"/>
  <c r="J196"/>
  <c r="J191"/>
  <c r="BK156"/>
  <c r="BK186"/>
  <c r="BK172"/>
  <c r="J156"/>
  <c r="BK142"/>
  <c r="J195"/>
  <c r="J176"/>
  <c r="BK165"/>
  <c r="J149"/>
  <c r="J212"/>
  <c r="BK204"/>
  <c r="BK193"/>
  <c r="J187"/>
  <c r="BK170"/>
  <c r="J158"/>
  <c r="BK152"/>
  <c r="BK133"/>
  <c i="3" r="BK136"/>
  <c r="BK126"/>
  <c r="J145"/>
  <c r="BK135"/>
  <c r="J153"/>
  <c r="BK130"/>
  <c r="BK142"/>
  <c r="J132"/>
  <c i="2" l="1" r="T167"/>
  <c r="R130"/>
  <c r="BK164"/>
  <c r="J164"/>
  <c r="J100"/>
  <c r="P167"/>
  <c r="R167"/>
  <c r="P203"/>
  <c r="BK130"/>
  <c r="J130"/>
  <c r="J98"/>
  <c r="BK167"/>
  <c r="J167"/>
  <c r="J101"/>
  <c r="T175"/>
  <c r="BK203"/>
  <c r="J203"/>
  <c r="J105"/>
  <c r="T211"/>
  <c r="T210"/>
  <c i="3" r="BK124"/>
  <c r="BK123"/>
  <c i="2" r="T130"/>
  <c r="R164"/>
  <c r="R175"/>
  <c r="R200"/>
  <c r="R203"/>
  <c r="P211"/>
  <c r="P210"/>
  <c i="3" r="R124"/>
  <c r="R123"/>
  <c i="2" r="P130"/>
  <c r="P164"/>
  <c r="BK175"/>
  <c r="J175"/>
  <c r="J103"/>
  <c r="BK200"/>
  <c r="J200"/>
  <c r="J104"/>
  <c r="T200"/>
  <c r="R211"/>
  <c r="R210"/>
  <c i="3" r="T124"/>
  <c r="T123"/>
  <c r="R144"/>
  <c i="2" r="T164"/>
  <c r="P175"/>
  <c r="P200"/>
  <c r="T203"/>
  <c r="BK211"/>
  <c r="J211"/>
  <c r="J108"/>
  <c i="3" r="P124"/>
  <c r="P123"/>
  <c r="BK144"/>
  <c r="J144"/>
  <c r="J100"/>
  <c r="P144"/>
  <c r="T144"/>
  <c r="BK151"/>
  <c r="J151"/>
  <c r="J102"/>
  <c r="P151"/>
  <c r="R151"/>
  <c r="T151"/>
  <c i="2" r="BK173"/>
  <c r="J173"/>
  <c r="J102"/>
  <c r="BK162"/>
  <c r="J162"/>
  <c r="J99"/>
  <c r="BK208"/>
  <c r="J208"/>
  <c r="J106"/>
  <c i="3" r="BK149"/>
  <c r="J149"/>
  <c r="J101"/>
  <c r="F92"/>
  <c r="BE136"/>
  <c r="BE141"/>
  <c r="BE145"/>
  <c i="2" r="BK129"/>
  <c r="J129"/>
  <c r="J97"/>
  <c i="3" r="E112"/>
  <c i="2" r="BK210"/>
  <c r="J210"/>
  <c r="J107"/>
  <c i="3" r="BE130"/>
  <c r="BE134"/>
  <c r="BE140"/>
  <c r="BE148"/>
  <c r="BE153"/>
  <c r="J116"/>
  <c r="BE128"/>
  <c r="BE131"/>
  <c r="BE133"/>
  <c r="BE139"/>
  <c r="BE150"/>
  <c r="BE127"/>
  <c r="BE132"/>
  <c r="BE137"/>
  <c r="BE138"/>
  <c r="BE146"/>
  <c r="BE147"/>
  <c r="BE154"/>
  <c r="BE125"/>
  <c r="BE126"/>
  <c r="BE129"/>
  <c r="BE135"/>
  <c r="BE142"/>
  <c r="BE152"/>
  <c i="2" r="BE138"/>
  <c r="BE140"/>
  <c r="BE151"/>
  <c r="BE165"/>
  <c r="BE169"/>
  <c r="BE171"/>
  <c r="BE172"/>
  <c r="BE178"/>
  <c r="BE183"/>
  <c r="BE188"/>
  <c r="BE194"/>
  <c r="BE197"/>
  <c r="BE198"/>
  <c r="BE201"/>
  <c r="BE202"/>
  <c r="BE204"/>
  <c r="BE205"/>
  <c r="BE206"/>
  <c r="BE207"/>
  <c r="BE209"/>
  <c r="F125"/>
  <c r="BE131"/>
  <c r="BE133"/>
  <c r="BE135"/>
  <c r="BE137"/>
  <c r="BE148"/>
  <c r="BE156"/>
  <c r="BE158"/>
  <c r="BE163"/>
  <c r="BE166"/>
  <c r="BE186"/>
  <c r="BE187"/>
  <c r="J89"/>
  <c r="BE134"/>
  <c r="BE141"/>
  <c r="BE143"/>
  <c r="BE155"/>
  <c r="BE170"/>
  <c r="BE176"/>
  <c r="BE182"/>
  <c r="BE185"/>
  <c r="BE193"/>
  <c r="BE146"/>
  <c r="BE154"/>
  <c r="BE180"/>
  <c r="BE181"/>
  <c r="BE189"/>
  <c r="BE136"/>
  <c r="BE139"/>
  <c r="BE152"/>
  <c r="BE157"/>
  <c r="BE160"/>
  <c r="BE168"/>
  <c r="BE174"/>
  <c r="BE177"/>
  <c r="BE184"/>
  <c r="BE192"/>
  <c r="BE196"/>
  <c r="E85"/>
  <c r="BE132"/>
  <c r="BE142"/>
  <c r="BE144"/>
  <c r="BE145"/>
  <c r="BE147"/>
  <c r="BE149"/>
  <c r="BE150"/>
  <c r="BE153"/>
  <c r="BE159"/>
  <c r="BE161"/>
  <c r="BE179"/>
  <c r="BE190"/>
  <c r="BE191"/>
  <c r="BE195"/>
  <c r="BE199"/>
  <c r="BE212"/>
  <c r="BE213"/>
  <c r="F34"/>
  <c i="1" r="BA95"/>
  <c i="2" r="F37"/>
  <c i="1" r="BD95"/>
  <c i="2" r="J34"/>
  <c i="1" r="AW95"/>
  <c i="2" r="F35"/>
  <c i="1" r="BB95"/>
  <c i="3" r="F37"/>
  <c i="1" r="BD96"/>
  <c i="2" r="F36"/>
  <c i="1" r="BC95"/>
  <c i="3" r="F36"/>
  <c i="1" r="BC96"/>
  <c i="3" r="J34"/>
  <c i="1" r="AW96"/>
  <c i="3" r="F35"/>
  <c i="1" r="BB96"/>
  <c i="3" r="F34"/>
  <c i="1" r="BA96"/>
  <c i="3" l="1" r="T143"/>
  <c r="T122"/>
  <c i="2" r="P129"/>
  <c r="P128"/>
  <c i="1" r="AU95"/>
  <c i="3" r="P143"/>
  <c r="R143"/>
  <c i="2" r="T129"/>
  <c r="T128"/>
  <c i="3" r="R122"/>
  <c r="P122"/>
  <c i="1" r="AU96"/>
  <c i="2" r="R129"/>
  <c r="R128"/>
  <c i="3" r="J124"/>
  <c r="J98"/>
  <c r="J123"/>
  <c r="J97"/>
  <c r="BK143"/>
  <c r="J143"/>
  <c r="J99"/>
  <c i="2" r="BK128"/>
  <c r="J128"/>
  <c r="J96"/>
  <c r="J33"/>
  <c i="1" r="AV95"/>
  <c r="AT95"/>
  <c r="BB94"/>
  <c r="W31"/>
  <c i="2" r="F33"/>
  <c i="1" r="AZ95"/>
  <c r="BA94"/>
  <c r="AW94"/>
  <c r="AK30"/>
  <c r="BD94"/>
  <c r="W33"/>
  <c i="3" r="J33"/>
  <c i="1" r="AV96"/>
  <c r="AT96"/>
  <c r="BC94"/>
  <c r="W32"/>
  <c i="3" r="F33"/>
  <c i="1" r="AZ96"/>
  <c i="3" l="1" r="BK122"/>
  <c r="J122"/>
  <c r="J96"/>
  <c i="1" r="AU94"/>
  <c r="AZ94"/>
  <c r="W29"/>
  <c r="W30"/>
  <c r="AY94"/>
  <c i="2" r="J30"/>
  <c i="1" r="AG95"/>
  <c r="AX94"/>
  <c i="2" l="1" r="J39"/>
  <c i="1" r="AN95"/>
  <c i="3" r="J30"/>
  <c i="1" r="AG96"/>
  <c r="AV94"/>
  <c r="AK29"/>
  <c i="3" l="1" r="J39"/>
  <c i="1" r="AN96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<sst xmlns="http://schemas.openxmlformats.org/spreadsheetml/2006/main">
  <si>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</si>
  <si>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</si>
  <si>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</si>
  <si>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</si>
  <si>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</si>
  <si>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{21e2cbc7-584d-4c09-990a-638b08d6d655}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</si>
  <si>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</si>
  <si>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</si>
  <si>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</si>
  <si>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</si>
  <si>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</si>
  <si>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</si>
  <si>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</si>
  <si>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</si>
  <si>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Sokol731B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</si>
  <si>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</si>
  <si>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</si>
  <si>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Prodloužení kanalizace města Zojma,ul.Vančurova</t>
  </si>
  <si>
    <t>KSO:</t>
  </si>
  <si>
    <t>CC-CZ:</t>
  </si>
  <si>
    <t>Místo:</t>
  </si>
  <si>
    <t>Znojmo,ul.Vančurova</t>
  </si>
  <si>
    <t>Datum:</t>
  </si>
  <si>
    <t>15. 5. 2023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</si>
  <si>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</si>
  <si>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</si>
  <si>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</si>
  <si>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</si>
  <si>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</si>
  <si>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</si>
  <si>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</si>
  <si>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</si>
  <si>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</si>
  <si>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</si>
  <si>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</si>
  <si>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</si>
  <si>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</si>
  <si>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</si>
  <si>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</si>
  <si>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</si>
  <si>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</si>
  <si>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</si>
  <si>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</si>
  <si>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</si>
  <si>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</si>
  <si>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</si>
  <si>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</si>
  <si>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</si>
  <si>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</si>
  <si>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</si>
  <si>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</si>
  <si>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</si>
  <si>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</si>
  <si>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</si>
  <si>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</si>
  <si>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</si>
  <si>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</si>
  <si>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</si>
  <si>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</si>
  <si>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</si>
  <si>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</si>
  <si>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</si>
  <si>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</si>
  <si>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</si>
  <si>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</si>
  <si>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</si>
  <si>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</si>
  <si>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</si>
  <si>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</si>
  <si>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</si>
  <si>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</si>
  <si>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</si>
  <si>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</si>
  <si>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</si>
  <si>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</si>
  <si>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</si>
  <si>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</si>
  <si>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</si>
  <si>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</si>
  <si>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</si>
  <si>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Kanalizace</t>
  </si>
  <si>
    <t>STA</t>
  </si>
  <si>
    <t>1</t>
  </si>
  <si>
    <t>{b033f9d1-1f6c-4b04-9fc7-91ed46a8eb9d}</t>
  </si>
  <si>
    <t>2</t>
  </si>
  <si>
    <t>SO 02</t>
  </si>
  <si>
    <t>VRN + ON</t>
  </si>
  <si>
    <t>{27dd83d7-9245-4eb0-a583-af952a35bc26}</t>
  </si>
  <si>
    <t>KRYCÍ LIST SOUPISU PRACÍ</t>
  </si>
  <si>
    <t>Objekt:</t>
  </si>
  <si>
    <t>SO 01 - Kanalizace</t>
  </si>
  <si>
    <t>Znojmo</t>
  </si>
  <si>
    <t>Město Znojmo</t>
  </si>
  <si>
    <t>Vodárenská akciová společnost, a.s.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</si>
  <si>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</si>
  <si>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</si>
  <si>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</si>
  <si>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</si>
  <si>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</si>
  <si>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</si>
  <si>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</si>
  <si>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</si>
  <si>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</si>
  <si>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</si>
  <si>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</si>
  <si>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</si>
  <si>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</si>
  <si>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</si>
  <si>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</si>
  <si>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</si>
  <si>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</si>
  <si>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</si>
  <si>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</si>
  <si>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</si>
  <si>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</si>
  <si>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</si>
  <si>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</si>
  <si>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</si>
  <si>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</si>
  <si>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</si>
  <si>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</si>
  <si>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</si>
  <si>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</si>
  <si>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</si>
  <si>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</si>
  <si>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</si>
  <si>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</si>
  <si>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</si>
  <si>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</si>
  <si>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111251201</t>
  </si>
  <si>
    <t>Odstranění křovin a stromů průměru kmene do 100 mm i s kořeny sklonu terénu přes 1:5 z celkové plochy do 100 m2 strojně, včetně naložení, odvozu a uložení na skládku, včetně skládkovného</t>
  </si>
  <si>
    <t>m2</t>
  </si>
  <si>
    <t>4</t>
  </si>
  <si>
    <t>-1742602449</t>
  </si>
  <si>
    <t>112101102</t>
  </si>
  <si>
    <t>Odstranění stromů listnatých průměru kmene do 500 mm, včetně naložení, odvozu a uložení na skládku, včetně skládkovného</t>
  </si>
  <si>
    <t>kus</t>
  </si>
  <si>
    <t>-1097644299</t>
  </si>
  <si>
    <t>3</t>
  </si>
  <si>
    <t>112251102</t>
  </si>
  <si>
    <t>Odstranění pařezů D do 500 mm, včetně naložení, odvozu, uložení na skládku a včetně skládkovného</t>
  </si>
  <si>
    <t>-922669837</t>
  </si>
  <si>
    <t>113106121</t>
  </si>
  <si>
    <t>Rozebrání dlažeb z betonových dlaždic komunikací pro pěší ručně, včetně očištění a uložení dlažby pro zpětné použití</t>
  </si>
  <si>
    <t>-670707239</t>
  </si>
  <si>
    <t>5</t>
  </si>
  <si>
    <t>113107152</t>
  </si>
  <si>
    <t>Odstranění podkladu z kameniva těženého tl 200 mm strojně pl přes 50 do 200 m2</t>
  </si>
  <si>
    <t>-790938469</t>
  </si>
  <si>
    <t>6</t>
  </si>
  <si>
    <t>113107182</t>
  </si>
  <si>
    <t>Odstranění podkladu živičného tl 100 mm strojně pl přes 50 do 200 m2</t>
  </si>
  <si>
    <t>-261010940</t>
  </si>
  <si>
    <t>7</t>
  </si>
  <si>
    <t>115101201</t>
  </si>
  <si>
    <t>Čerpání vody na dopravní výšku do 10 m průměrný přítok do 500 l/min</t>
  </si>
  <si>
    <t>hod</t>
  </si>
  <si>
    <t>918815868</t>
  </si>
  <si>
    <t>8</t>
  </si>
  <si>
    <t>115101301</t>
  </si>
  <si>
    <t>Pohotovost čerpací soupravy pro dopravní výšku do 10 m přítok do 500 l/min</t>
  </si>
  <si>
    <t>den</t>
  </si>
  <si>
    <t>-1326367853</t>
  </si>
  <si>
    <t>9</t>
  </si>
  <si>
    <t>119001400R</t>
  </si>
  <si>
    <t>Dočasné zajištění podzemních vedení všech typů a rozměrů</t>
  </si>
  <si>
    <t>m</t>
  </si>
  <si>
    <t>-926065485</t>
  </si>
  <si>
    <t>10</t>
  </si>
  <si>
    <t>121101101R</t>
  </si>
  <si>
    <t>Sejmutí ornice s přemístěním na vzdálenost do 50 m a s uložením na mezideponii před domem č. 7</t>
  </si>
  <si>
    <t>m3</t>
  </si>
  <si>
    <t>1498765551</t>
  </si>
  <si>
    <t>11</t>
  </si>
  <si>
    <t>131213101</t>
  </si>
  <si>
    <t>Hloubení jam v soudržných horninách třídy těžitelnosti I, skupiny 3 ručně</t>
  </si>
  <si>
    <t>372621088</t>
  </si>
  <si>
    <t>12</t>
  </si>
  <si>
    <t>131251202</t>
  </si>
  <si>
    <t>Hloubení jam zapažených v hornině třídy těžitelnosti I, skupiny 3 objem do 50 m3 strojně - 40%</t>
  </si>
  <si>
    <t>1217302596</t>
  </si>
  <si>
    <t>13</t>
  </si>
  <si>
    <t>131351202</t>
  </si>
  <si>
    <t>Hloubení jam zapažených v hornině třídy těžitelnosti II, skupiny 4 objem do 50 m3 strojně - 50%</t>
  </si>
  <si>
    <t>-94649206</t>
  </si>
  <si>
    <t>14</t>
  </si>
  <si>
    <t>131451202</t>
  </si>
  <si>
    <t>Hloubení jam zapažených v hornině třídy těžitelnosti II, skupiny 5 objem do 50 m3 strojně - 10%</t>
  </si>
  <si>
    <t>-1240958611</t>
  </si>
  <si>
    <t>132254204</t>
  </si>
  <si>
    <t>Hloubení zapažených rýh š do 2000 mm v hornině třídy těžitelnosti I, skupiny 3 objem do 500 m3 - 40%</t>
  </si>
  <si>
    <t>427262351</t>
  </si>
  <si>
    <t>16</t>
  </si>
  <si>
    <t>132354204</t>
  </si>
  <si>
    <t>Hloubení zapažených rýh š do 2000 mm v hornině třídy těžitelnosti II, skupiny 4 objem do 500 m3</t>
  </si>
  <si>
    <t>647628096</t>
  </si>
  <si>
    <t>17</t>
  </si>
  <si>
    <t>132454204</t>
  </si>
  <si>
    <t>Hloubení zapažených rýh š do 2000 mm v hornině třídy těžitelnosti II, skupiny 5 objem do 500 m3</t>
  </si>
  <si>
    <t>1000890550</t>
  </si>
  <si>
    <t>18</t>
  </si>
  <si>
    <t>134700000</t>
  </si>
  <si>
    <t>Zřízení a odstranění čerpací studny pro snižování HPV v rýze včetně dodání a montáže trouby PVC DN 500mm délky 0,6m</t>
  </si>
  <si>
    <t>kpl</t>
  </si>
  <si>
    <t>43388795</t>
  </si>
  <si>
    <t>19</t>
  </si>
  <si>
    <t>139001101</t>
  </si>
  <si>
    <t>Příplatek za ztížení vykopávky v blízkosti podzemního vedení</t>
  </si>
  <si>
    <t>-1383819035</t>
  </si>
  <si>
    <t>20</t>
  </si>
  <si>
    <t>151101102</t>
  </si>
  <si>
    <t>Zřízení příložného pažení a rozepření stěn rýh hl do 4 m</t>
  </si>
  <si>
    <t>-573333457</t>
  </si>
  <si>
    <t>151101112</t>
  </si>
  <si>
    <t>Odstranění příložného pažení a rozepření stěn rýh hl do 4 m</t>
  </si>
  <si>
    <t>-402953370</t>
  </si>
  <si>
    <t>22</t>
  </si>
  <si>
    <t>151811132</t>
  </si>
  <si>
    <t>Osazení pažicího boxu hl výkopu do 4 m š do 2,5 m</t>
  </si>
  <si>
    <t>765572244</t>
  </si>
  <si>
    <t>23</t>
  </si>
  <si>
    <t>151811232</t>
  </si>
  <si>
    <t>Odstranění pažicího boxu hl výkopu do 4 m š do 2,5 m</t>
  </si>
  <si>
    <t>1531220785</t>
  </si>
  <si>
    <t>24</t>
  </si>
  <si>
    <t>161100000R</t>
  </si>
  <si>
    <t>Svislé přemístění výkopku z rýhy - 50%</t>
  </si>
  <si>
    <t>1878324008</t>
  </si>
  <si>
    <t>25</t>
  </si>
  <si>
    <t>161150000R</t>
  </si>
  <si>
    <t>Svislé přemístění výkopku z jámy - 100%</t>
  </si>
  <si>
    <t>-1091411288</t>
  </si>
  <si>
    <t>26</t>
  </si>
  <si>
    <t>162751115</t>
  </si>
  <si>
    <t>Vodorovné přemístění do 8000 m výkopku</t>
  </si>
  <si>
    <t>-835770380</t>
  </si>
  <si>
    <t>27</t>
  </si>
  <si>
    <t>171201201</t>
  </si>
  <si>
    <t>Uložení sypaniny na skládky včetně skládkovného</t>
  </si>
  <si>
    <t>1037149578</t>
  </si>
  <si>
    <t>28</t>
  </si>
  <si>
    <t>174101101</t>
  </si>
  <si>
    <t>Zásyp jam, šachet, rýh nebo kolem objektů štěrkopískem se zhutněním</t>
  </si>
  <si>
    <t>-779581113</t>
  </si>
  <si>
    <t>29</t>
  </si>
  <si>
    <t>175101100R</t>
  </si>
  <si>
    <t>Obsypání potrubí štěrkopískem max.zrno 16mm, hutnit na 95% PS po vrstvách max. 150mm</t>
  </si>
  <si>
    <t>2078233961</t>
  </si>
  <si>
    <t>30</t>
  </si>
  <si>
    <t>M</t>
  </si>
  <si>
    <t>583373020</t>
  </si>
  <si>
    <t>štěrkopísek frakce 0-16</t>
  </si>
  <si>
    <t>t</t>
  </si>
  <si>
    <t>467838614</t>
  </si>
  <si>
    <t>31</t>
  </si>
  <si>
    <t>181351005R</t>
  </si>
  <si>
    <t>Naložení ornice na mezideponii, přesun, rozprostření ornice tl vrstvy do 300 mm v rovině nebo ve svahu strojně, včetně ručního uhrabání a osetí travním semenem</t>
  </si>
  <si>
    <t>312694968</t>
  </si>
  <si>
    <t>Svislé a kompletní konstrukce</t>
  </si>
  <si>
    <t>32</t>
  </si>
  <si>
    <t>358315100R</t>
  </si>
  <si>
    <t xml:space="preserve">Bourání stoky kompletní </t>
  </si>
  <si>
    <t>-1250951093</t>
  </si>
  <si>
    <t>Vodorovné konstrukce</t>
  </si>
  <si>
    <t>33</t>
  </si>
  <si>
    <t>451573111</t>
  </si>
  <si>
    <t>Lože pod potrubí otevřený výkop ze štěrkopísku</t>
  </si>
  <si>
    <t>-150960393</t>
  </si>
  <si>
    <t>34</t>
  </si>
  <si>
    <t>452311131</t>
  </si>
  <si>
    <t>Podkladní desky z betonu prostého tř. C 12/15 otevřený výkop</t>
  </si>
  <si>
    <t>2007305454</t>
  </si>
  <si>
    <t>Komunikace pozemní</t>
  </si>
  <si>
    <t>35</t>
  </si>
  <si>
    <t>564261111</t>
  </si>
  <si>
    <t>Podklad nebo podsyp ze štěrkopísku ŠP tl 200 mm</t>
  </si>
  <si>
    <t>-2093184799</t>
  </si>
  <si>
    <t>76</t>
  </si>
  <si>
    <t>564861111</t>
  </si>
  <si>
    <t>Podklad ze štěrkodrtě ŠD plochy přes 100 m2 tl 200 mm</t>
  </si>
  <si>
    <t>930858064</t>
  </si>
  <si>
    <t>74</t>
  </si>
  <si>
    <t>565145101</t>
  </si>
  <si>
    <t>Asfaltový beton vrstva podkladní ACP 16 (obalované kamenivo OKS) tl 60 mm š do 1,5 m</t>
  </si>
  <si>
    <t>1407336821</t>
  </si>
  <si>
    <t>75</t>
  </si>
  <si>
    <t>577134111</t>
  </si>
  <si>
    <t>Asfaltový beton vrstva obrusná ACO 11 (ABS) tř. I tl 40 mm š do 3 m z nemodifikovaného asfaltu</t>
  </si>
  <si>
    <t>-189452037</t>
  </si>
  <si>
    <t>39</t>
  </si>
  <si>
    <t>596811220</t>
  </si>
  <si>
    <t>Kladení betonové dlažby komunikací pro pěší do lože z kameniva vel do 0,25 m2 plochy do 50 m2</t>
  </si>
  <si>
    <t>-504080952</t>
  </si>
  <si>
    <t>Úpravy povrchů, podlahy a osazování výplní</t>
  </si>
  <si>
    <t>40</t>
  </si>
  <si>
    <t>618631100</t>
  </si>
  <si>
    <t>Vyspárování šachtových skruží cementovou stěrkou</t>
  </si>
  <si>
    <t>1730965908</t>
  </si>
  <si>
    <t>Trubní vedení</t>
  </si>
  <si>
    <t>41</t>
  </si>
  <si>
    <t>871310310</t>
  </si>
  <si>
    <t>Montáž kanalizačního potrubí hladkého plnostěnného SN 10 z polypropylenu DN 150</t>
  </si>
  <si>
    <t>1778986139</t>
  </si>
  <si>
    <t>42</t>
  </si>
  <si>
    <t>28617003</t>
  </si>
  <si>
    <t>trubka kanalizační PP plnostěnná DN 150mm SN10 (dle čl. 4.1 Technické zprávy D.1)</t>
  </si>
  <si>
    <t>-304864897</t>
  </si>
  <si>
    <t>43</t>
  </si>
  <si>
    <t>871360310</t>
  </si>
  <si>
    <t xml:space="preserve">Montáž kanalizačního potrubí hladkého plnostěnného SN 10  z polypropylenu DN 250</t>
  </si>
  <si>
    <t>768112160</t>
  </si>
  <si>
    <t>44</t>
  </si>
  <si>
    <t>28617005</t>
  </si>
  <si>
    <t>trubka kanalizační PP plnostěnná DN 250mm SN10 (dle čl. 4.1 Technické zprávy D.1)</t>
  </si>
  <si>
    <t>421146095</t>
  </si>
  <si>
    <t>45</t>
  </si>
  <si>
    <t>877313123</t>
  </si>
  <si>
    <t>Montáž tvarovek jednoosých na potrubí z trub z PP DN 150mm</t>
  </si>
  <si>
    <t>810793346</t>
  </si>
  <si>
    <t>46</t>
  </si>
  <si>
    <t>28617338</t>
  </si>
  <si>
    <t>koleno kanalizace PP DN 150x45°</t>
  </si>
  <si>
    <t>-187963736</t>
  </si>
  <si>
    <t>47</t>
  </si>
  <si>
    <t>877373121</t>
  </si>
  <si>
    <t>Montáž tvarovek odbočných na potrubí z trub z PP těsněných kroužkem otevřený výkop. DN 250</t>
  </si>
  <si>
    <t>-269668471</t>
  </si>
  <si>
    <t>48</t>
  </si>
  <si>
    <t>286113990</t>
  </si>
  <si>
    <t>odbočka kanalizační PP s hrdlem 250/150/45°, SN10</t>
  </si>
  <si>
    <t>-1215863156</t>
  </si>
  <si>
    <t>49</t>
  </si>
  <si>
    <t>890411800R</t>
  </si>
  <si>
    <t>Zaslepení stávajících stok nad šachtou RŠ 1 a převedení odpadní vody čerpáním (nebo gravitačně provizorním trubním propojem) po dobu výměny dna šachty RŠ 1</t>
  </si>
  <si>
    <t>-692072678</t>
  </si>
  <si>
    <t>50</t>
  </si>
  <si>
    <t>890411801R</t>
  </si>
  <si>
    <t xml:space="preserve">Provizorní převedení odpadních vod při výstavbě nové stoky po dobu přerušení prací (mezi původní a novou stokou) </t>
  </si>
  <si>
    <t>993740659</t>
  </si>
  <si>
    <t>51</t>
  </si>
  <si>
    <t>890451811</t>
  </si>
  <si>
    <t xml:space="preserve">Bourání šachet z prefabrikovaných skruží </t>
  </si>
  <si>
    <t>1220872084</t>
  </si>
  <si>
    <t>52</t>
  </si>
  <si>
    <t>894411121</t>
  </si>
  <si>
    <t xml:space="preserve">Zřízení šachet kanalizačních z betonových dílců DN 1.000mm </t>
  </si>
  <si>
    <t>-449296742</t>
  </si>
  <si>
    <t>53</t>
  </si>
  <si>
    <t>592241670</t>
  </si>
  <si>
    <t>skruž betonová přechodová TBR-Q.1 100-63/58</t>
  </si>
  <si>
    <t>-1003411404</t>
  </si>
  <si>
    <t>54</t>
  </si>
  <si>
    <t>592241610</t>
  </si>
  <si>
    <t>skruž betonová TBS-Q.1 100/50, 12cm</t>
  </si>
  <si>
    <t>-1531573757</t>
  </si>
  <si>
    <t>55</t>
  </si>
  <si>
    <t>592241620</t>
  </si>
  <si>
    <t>skruž betonová TBS-Q.1 100/100, 12cm</t>
  </si>
  <si>
    <t>1400940160</t>
  </si>
  <si>
    <t>56</t>
  </si>
  <si>
    <t>592241600</t>
  </si>
  <si>
    <t>skruž betonová TBS-Q.1 100/25, 12cm</t>
  </si>
  <si>
    <t>1397615502</t>
  </si>
  <si>
    <t>57</t>
  </si>
  <si>
    <t>59224187</t>
  </si>
  <si>
    <t>prstenec betonový vyrovnávací TBW-Q.1 63/10</t>
  </si>
  <si>
    <t>-1765323711</t>
  </si>
  <si>
    <t>58</t>
  </si>
  <si>
    <t>59224176</t>
  </si>
  <si>
    <t>prstenec betonový vyrovnávací TBW-Q.1 63/8</t>
  </si>
  <si>
    <t>-1344117157</t>
  </si>
  <si>
    <t>59</t>
  </si>
  <si>
    <t>592243370</t>
  </si>
  <si>
    <t>dno betonové šachty RŠ 2 a RŠ 3 kanalizační jednolité kompakt DN 1.000mm s kynetou DN 250mm TBZ-Q.1</t>
  </si>
  <si>
    <t>-1731476104</t>
  </si>
  <si>
    <t>60</t>
  </si>
  <si>
    <t>59224336</t>
  </si>
  <si>
    <t>dno betonové šachty RŠ 1 kanalizační monolitické</t>
  </si>
  <si>
    <t>-1107417431</t>
  </si>
  <si>
    <t>61</t>
  </si>
  <si>
    <t>592243480</t>
  </si>
  <si>
    <t>těsnění elastomerové pro spojení šachetních dílů DN 1.000mm</t>
  </si>
  <si>
    <t>2623578</t>
  </si>
  <si>
    <t>62</t>
  </si>
  <si>
    <t>899103111</t>
  </si>
  <si>
    <t>Osazení poklopů litinových nebo ocelových včetně rámů hmotnosti nad 100 do 150 kg</t>
  </si>
  <si>
    <t>-284941796</t>
  </si>
  <si>
    <t>63</t>
  </si>
  <si>
    <t>552434420</t>
  </si>
  <si>
    <t>poklop na vstupní šachtu BEGU 600 D400</t>
  </si>
  <si>
    <t>1152562783</t>
  </si>
  <si>
    <t>64</t>
  </si>
  <si>
    <t>899303811</t>
  </si>
  <si>
    <t>Demontáž šachtových poklopů včetně rámu hmotnosti přes 100 do 150 kg</t>
  </si>
  <si>
    <t>-1262623796</t>
  </si>
  <si>
    <t>Ostatní konstrukce a práce, bourání</t>
  </si>
  <si>
    <t>65</t>
  </si>
  <si>
    <t>919122111</t>
  </si>
  <si>
    <t>Těsnění spár zálivkou za tepla</t>
  </si>
  <si>
    <t>655583860</t>
  </si>
  <si>
    <t>66</t>
  </si>
  <si>
    <t>919735112</t>
  </si>
  <si>
    <t>Řezání stávajícího živičného krytu hl do 100 mm</t>
  </si>
  <si>
    <t>783202586</t>
  </si>
  <si>
    <t>997</t>
  </si>
  <si>
    <t>Přesun sutě</t>
  </si>
  <si>
    <t>67</t>
  </si>
  <si>
    <t>997221551</t>
  </si>
  <si>
    <t>Vodorovná doprava suti ze sypkých materiálů do 1 km</t>
  </si>
  <si>
    <t>1165126208</t>
  </si>
  <si>
    <t>68</t>
  </si>
  <si>
    <t>997221559</t>
  </si>
  <si>
    <t>Příplatek ZKD 1 km u vodorovné dopravy suti ze sypkých materiálů - skládka Únanov 10km</t>
  </si>
  <si>
    <t>-315882948</t>
  </si>
  <si>
    <t>69</t>
  </si>
  <si>
    <t>997221611</t>
  </si>
  <si>
    <t>Nakládání suti na dopravní prostředky pro vodorovnou dopravu</t>
  </si>
  <si>
    <t>1563178052</t>
  </si>
  <si>
    <t>70</t>
  </si>
  <si>
    <t>997221645</t>
  </si>
  <si>
    <t xml:space="preserve">Poplatek za uložení na skládce (skládkovné) odpadu asfaltového </t>
  </si>
  <si>
    <t>1025507403</t>
  </si>
  <si>
    <t>998</t>
  </si>
  <si>
    <t>Přesun hmot</t>
  </si>
  <si>
    <t>71</t>
  </si>
  <si>
    <t>998276101</t>
  </si>
  <si>
    <t>Přesun hmot pro trubní vedení z trub z plastických hmot otevřený výkop</t>
  </si>
  <si>
    <t>-911052583</t>
  </si>
  <si>
    <t>PSV</t>
  </si>
  <si>
    <t>Práce a dodávky PSV</t>
  </si>
  <si>
    <t>767</t>
  </si>
  <si>
    <t>Konstrukce zámečnické</t>
  </si>
  <si>
    <t>72</t>
  </si>
  <si>
    <t>767995100R</t>
  </si>
  <si>
    <t>Montáž atypických zámečnických konstrukcí hmotnosti do 50 kg, včetně betonové patky</t>
  </si>
  <si>
    <t>ks</t>
  </si>
  <si>
    <t>1026795607</t>
  </si>
  <si>
    <t>73</t>
  </si>
  <si>
    <t>767996800R</t>
  </si>
  <si>
    <t>Demontáž atypických zámečnických konstrukcí rozebráním hmotnosti jednotlivých dílů do 50 kg, včetně vybourání bet.patky</t>
  </si>
  <si>
    <t>-1511387037</t>
  </si>
  <si>
    <t>SO 02 - VRN + ON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</si>
  <si>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</si>
  <si>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</si>
  <si>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</si>
  <si>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</si>
  <si>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>8999990037R</t>
  </si>
  <si>
    <t>Výroba a instalace informační tabule stavby</t>
  </si>
  <si>
    <t>-1071124158</t>
  </si>
  <si>
    <t>8999990036R</t>
  </si>
  <si>
    <t>Bezpečnostní opatření - ohraničení a osvětlení výkopu, provizorní dřevěné pochůzné lávky pro vstup do domů, přejezdné ocelové plotny nad rýhou, výstražné tabulky apod.</t>
  </si>
  <si>
    <t>-426080047</t>
  </si>
  <si>
    <t>899990035R</t>
  </si>
  <si>
    <t>Vyřízení povolení ke kácení stromu a náletových křovin</t>
  </si>
  <si>
    <t>-297459682</t>
  </si>
  <si>
    <t>899990001R</t>
  </si>
  <si>
    <t>Vytyčení inženýrských sítí jejich správci, předání nepoškozených inženýrských sítí po dokončení stavby jejich správcům</t>
  </si>
  <si>
    <t>-373092986</t>
  </si>
  <si>
    <t>899990002R</t>
  </si>
  <si>
    <t>Vedení evidence odpadů, vyřízení kladného stanoviska státního orgánu odpadového hospodářství k nakládání s odpady ke kolaudaci stavby</t>
  </si>
  <si>
    <t>-1893070719</t>
  </si>
  <si>
    <t>899990004R</t>
  </si>
  <si>
    <t>Kontrola kvality zásypu dle TP 146, tab. 7, kategorie 4, před zahájením zasypávání - vizuální posouzení stavu dna výkopu a použitelnosti zhutňovacího prostředku odborným geologem (zápis ve stavebním deníku)</t>
  </si>
  <si>
    <t>419467255</t>
  </si>
  <si>
    <t>899990006R</t>
  </si>
  <si>
    <t>Kontrola kvality zásypu dle TP 146, tab. 7, kategorie 4, při provádění zásypu - zhutnitelnost - Proctor standard, min. a max. ulehlost (1x na 1.500m3 - protokol odborné laboratoře)</t>
  </si>
  <si>
    <t>1812931229</t>
  </si>
  <si>
    <t>899990007R</t>
  </si>
  <si>
    <t>Kontrola kvality zásypu dle TP 146, tab. 7, kategorie 4, při provádění zásypu - na pláni - statická zatěžovací zkouška přímou metodou (1x na 100bm - protokol odborné laboratoře)</t>
  </si>
  <si>
    <t>649859265</t>
  </si>
  <si>
    <t>899990008R</t>
  </si>
  <si>
    <t>Zkouška únosnosti podkladních vrstev komunikace</t>
  </si>
  <si>
    <t>-712245001</t>
  </si>
  <si>
    <t>899990010R</t>
  </si>
  <si>
    <t>Vyřízení povolení zvláštního užívání veřejných ploch včetně uhrazení poplatku za zvláštní užívání veřejných ploch</t>
  </si>
  <si>
    <t>484162599</t>
  </si>
  <si>
    <t>899990012R</t>
  </si>
  <si>
    <t>Doplněk provozního řádu kanalizace (3 výtisky + 1 CD)</t>
  </si>
  <si>
    <t>1413325087</t>
  </si>
  <si>
    <t>899990013R</t>
  </si>
  <si>
    <t>Doplněk kanalizačního řádu (3 výtisky + 1 CD)</t>
  </si>
  <si>
    <t>-1576003417</t>
  </si>
  <si>
    <t>899990019R</t>
  </si>
  <si>
    <t xml:space="preserve">Dodání, instalace, přemísťování a odstranění provizorního dopravního značení </t>
  </si>
  <si>
    <t>856082127</t>
  </si>
  <si>
    <t>899990020R</t>
  </si>
  <si>
    <t>Pasportizace stávajícího a konečného stavu nemovitostí a pozemků dotčených stavbou a v nejbližším okolí stavby - 1x tištěný technický popis + 1x videozáznam na CD + 1x tištěný odborný statický posudek staticky narušených objektů</t>
  </si>
  <si>
    <t>2139306808</t>
  </si>
  <si>
    <t>899990021R</t>
  </si>
  <si>
    <t>Písemné vyrozumění vlastníků dotčených a sousedních pozemků a nemovitostí o zahájení stavby, písemné vyjádření vlastníků dotčenýcha sousedních pozemků a nemovitostí po dokončení stavby - vypořádání škod, uvedení pozemků do pův. stavu, souhlas s kolaudací</t>
  </si>
  <si>
    <t>734650741</t>
  </si>
  <si>
    <t>899990022R</t>
  </si>
  <si>
    <t>Zabezpečení náhradního zásobení obyvatel pitnou vodou po dobu přerušení její dodávky zapřičiněné stavbou</t>
  </si>
  <si>
    <t>-560799084</t>
  </si>
  <si>
    <t>899990023R</t>
  </si>
  <si>
    <t>Inspekce kanalizačního potrubí průmyslovou kamerou - Technické standardy provozovatele, čl. 8.1.8. (2 výtisky protokolů + 2 CD)</t>
  </si>
  <si>
    <t>1596768936</t>
  </si>
  <si>
    <t>899990024R</t>
  </si>
  <si>
    <t>Součinnost budoucího provozovatele kanalizace - přejímka šachet, kontrola videozáznamu z kamerové prohlídky, technická prohlídka apod.)</t>
  </si>
  <si>
    <t>-1689252125</t>
  </si>
  <si>
    <t>VRN</t>
  </si>
  <si>
    <t>Vedlejší rozpočtové náklady</t>
  </si>
  <si>
    <t>VRN1</t>
  </si>
  <si>
    <t>Průzkumné, geodetické a projektové práce</t>
  </si>
  <si>
    <t>011324000</t>
  </si>
  <si>
    <t>Základní záchranný archeologický průzkum</t>
  </si>
  <si>
    <t>…</t>
  </si>
  <si>
    <t>1024</t>
  </si>
  <si>
    <t>-367915700</t>
  </si>
  <si>
    <t>012203000</t>
  </si>
  <si>
    <t>Geodetické práce při provádění stavby - vytyčení stavby dle vytyčovacích souřadnic, vytyčení základních výškových bodů</t>
  </si>
  <si>
    <t>-534627289</t>
  </si>
  <si>
    <t>012303000</t>
  </si>
  <si>
    <t>Geodetické práce po výstavbě - zaměření skutečného provedení stavby (3 výtisky + 1 CD)</t>
  </si>
  <si>
    <t>-1271060919</t>
  </si>
  <si>
    <t>013254000</t>
  </si>
  <si>
    <t>Dokumentace skutečného provedení stavby (3 výtisky + 1 CD) - Technické standardy provozovatele, čl. 8.3. + příloha č.1, čl. 3</t>
  </si>
  <si>
    <t>-1078125003</t>
  </si>
  <si>
    <t>VRN3</t>
  </si>
  <si>
    <t>Zařízení staveniště</t>
  </si>
  <si>
    <t>030001000</t>
  </si>
  <si>
    <t>-313156726</t>
  </si>
  <si>
    <t>VRN6</t>
  </si>
  <si>
    <t>Územní vlivy</t>
  </si>
  <si>
    <t>063002000</t>
  </si>
  <si>
    <t>Práce na těžce přístupných místech</t>
  </si>
  <si>
    <t>-1631906964</t>
  </si>
  <si>
    <t>063503000</t>
  </si>
  <si>
    <t>Práce ve stísněném prostoru</t>
  </si>
  <si>
    <t>630818275</t>
  </si>
  <si>
    <t>065002000</t>
  </si>
  <si>
    <t>Mimostaveništní doprava materiálů</t>
  </si>
  <si>
    <t>1159174586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</si>
</sst>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26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Sokol731B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Prodloužení kanalizace města Zojma,ul.Vančurova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Znojmo,ul.Vančurova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15. 5. 2023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01 - Kanalizace'!J30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'SO 01 - Kanalizace'!P128</f>
        <v>0</v>
      </c>
      <c r="AV95" s="125">
        <f>'SO 01 - Kanalizace'!J33</f>
        <v>0</v>
      </c>
      <c r="AW95" s="125">
        <f>'SO 01 - Kanalizace'!J34</f>
        <v>0</v>
      </c>
      <c r="AX95" s="125">
        <f>'SO 01 - Kanalizace'!J35</f>
        <v>0</v>
      </c>
      <c r="AY95" s="125">
        <f>'SO 01 - Kanalizace'!J36</f>
        <v>0</v>
      </c>
      <c r="AZ95" s="125">
        <f>'SO 01 - Kanalizace'!F33</f>
        <v>0</v>
      </c>
      <c r="BA95" s="125">
        <f>'SO 01 - Kanalizace'!F34</f>
        <v>0</v>
      </c>
      <c r="BB95" s="125">
        <f>'SO 01 - Kanalizace'!F35</f>
        <v>0</v>
      </c>
      <c r="BC95" s="125">
        <f>'SO 01 - Kanalizace'!F36</f>
        <v>0</v>
      </c>
      <c r="BD95" s="127">
        <f>'SO 01 - Kanalizace'!F37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'SO 02 - VRN + ON'!J30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9">
        <v>0</v>
      </c>
      <c r="AT96" s="130">
        <f>ROUND(SUM(AV96:AW96),2)</f>
        <v>0</v>
      </c>
      <c r="AU96" s="131">
        <f>'SO 02 - VRN + ON'!P122</f>
        <v>0</v>
      </c>
      <c r="AV96" s="130">
        <f>'SO 02 - VRN + ON'!J33</f>
        <v>0</v>
      </c>
      <c r="AW96" s="130">
        <f>'SO 02 - VRN + ON'!J34</f>
        <v>0</v>
      </c>
      <c r="AX96" s="130">
        <f>'SO 02 - VRN + ON'!J35</f>
        <v>0</v>
      </c>
      <c r="AY96" s="130">
        <f>'SO 02 - VRN + ON'!J36</f>
        <v>0</v>
      </c>
      <c r="AZ96" s="130">
        <f>'SO 02 - VRN + ON'!F33</f>
        <v>0</v>
      </c>
      <c r="BA96" s="130">
        <f>'SO 02 - VRN + ON'!F34</f>
        <v>0</v>
      </c>
      <c r="BB96" s="130">
        <f>'SO 02 - VRN + ON'!F35</f>
        <v>0</v>
      </c>
      <c r="BC96" s="130">
        <f>'SO 02 - VRN + ON'!F36</f>
        <v>0</v>
      </c>
      <c r="BD96" s="132">
        <f>'SO 02 - VRN + ON'!F37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EygvoXWZowONvKFfLp/rlhBCSLSZLIrr++EqOVKlsoo14E9jn+S4/MpUZmRUlHcv2K+y/2JY1KXk+Tvr7tuaRA==" hashValue="XjCZMjcBn4dVWyTo3Ok+VfO5o8uwZlncy9OU2YYMAtM+eHI5IS0eL/7WmSfQlt70kSlx0M2a6sqc+4LVGgSuFg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Kanalizace'!C2" display="/"/>
    <hyperlink ref="A96" location="'SO 02 - VRN + 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Prodloužení kanalizace města Zojma,ul.Vančurova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91</v>
      </c>
      <c r="G12" s="35"/>
      <c r="H12" s="35"/>
      <c r="I12" s="137" t="s">
        <v>22</v>
      </c>
      <c r="J12" s="141" t="str">
        <f>'Rekapitulace stavby'!AN8</f>
        <v>15. 5. 2023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92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93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ROUND((SUM(BE128:BE213)),  2)</f>
        <v>0</v>
      </c>
      <c r="G33" s="35"/>
      <c r="H33" s="35"/>
      <c r="I33" s="152">
        <v>0.20999999999999999</v>
      </c>
      <c r="J33" s="151">
        <f>ROUND(((SUM(BE128:BE213))*I33),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ROUND((SUM(BF128:BF213)),  2)</f>
        <v>0</v>
      </c>
      <c r="G34" s="35"/>
      <c r="H34" s="35"/>
      <c r="I34" s="152">
        <v>0.14999999999999999</v>
      </c>
      <c r="J34" s="151">
        <f>ROUND(((SUM(BF128:BF213))*I34),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ROUND((SUM(BG128:BG213)),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ROUND((SUM(BH128:BH213)),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ROUND((SUM(BI128:BI213)),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Prodloužení kanalizace města Zojma,ul.Vančurova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01 - Kanalizace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15. 5. 2023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Město Znojmo</v>
      </c>
      <c r="G91" s="37"/>
      <c r="H91" s="37"/>
      <c r="I91" s="29" t="s">
        <v>30</v>
      </c>
      <c r="J91" s="33" t="str">
        <f>E21</f>
        <v>Vodárenská akciová společnost, a.s.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100</v>
      </c>
      <c r="E98" s="185"/>
      <c r="F98" s="185"/>
      <c r="G98" s="185"/>
      <c r="H98" s="185"/>
      <c r="I98" s="185"/>
      <c r="J98" s="186">
        <f>J130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101</v>
      </c>
      <c r="E99" s="185"/>
      <c r="F99" s="185"/>
      <c r="G99" s="185"/>
      <c r="H99" s="185"/>
      <c r="I99" s="185"/>
      <c r="J99" s="186">
        <f>J162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102</v>
      </c>
      <c r="E100" s="185"/>
      <c r="F100" s="185"/>
      <c r="G100" s="185"/>
      <c r="H100" s="185"/>
      <c r="I100" s="185"/>
      <c r="J100" s="186">
        <f>J164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103</v>
      </c>
      <c r="E101" s="185"/>
      <c r="F101" s="185"/>
      <c r="G101" s="185"/>
      <c r="H101" s="185"/>
      <c r="I101" s="185"/>
      <c r="J101" s="186">
        <f>J167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104</v>
      </c>
      <c r="E102" s="185"/>
      <c r="F102" s="185"/>
      <c r="G102" s="185"/>
      <c r="H102" s="185"/>
      <c r="I102" s="185"/>
      <c r="J102" s="186">
        <f>J173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105</v>
      </c>
      <c r="E103" s="185"/>
      <c r="F103" s="185"/>
      <c r="G103" s="185"/>
      <c r="H103" s="185"/>
      <c r="I103" s="185"/>
      <c r="J103" s="186">
        <f>J175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106</v>
      </c>
      <c r="E104" s="185"/>
      <c r="F104" s="185"/>
      <c r="G104" s="185"/>
      <c r="H104" s="185"/>
      <c r="I104" s="185"/>
      <c r="J104" s="186">
        <f>J200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107</v>
      </c>
      <c r="E105" s="185"/>
      <c r="F105" s="185"/>
      <c r="G105" s="185"/>
      <c r="H105" s="185"/>
      <c r="I105" s="185"/>
      <c r="J105" s="186">
        <f>J203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108</v>
      </c>
      <c r="E106" s="185"/>
      <c r="F106" s="185"/>
      <c r="G106" s="185"/>
      <c r="H106" s="185"/>
      <c r="I106" s="185"/>
      <c r="J106" s="186">
        <f>J208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109</v>
      </c>
      <c r="E107" s="179"/>
      <c r="F107" s="179"/>
      <c r="G107" s="179"/>
      <c r="H107" s="179"/>
      <c r="I107" s="179"/>
      <c r="J107" s="180">
        <f>J210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110</v>
      </c>
      <c r="E108" s="185"/>
      <c r="F108" s="185"/>
      <c r="G108" s="185"/>
      <c r="H108" s="185"/>
      <c r="I108" s="185"/>
      <c r="J108" s="186">
        <f>J211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63"/>
      <c r="C110" s="64"/>
      <c r="D110" s="64"/>
      <c r="E110" s="64"/>
      <c r="F110" s="64"/>
      <c r="G110" s="64"/>
      <c r="H110" s="64"/>
      <c r="I110" s="64"/>
      <c r="J110" s="64"/>
      <c r="K110" s="64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="2" customFormat="1" ht="6.96" customHeight="1">
      <c r="A114" s="35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24.96" customHeight="1">
      <c r="A115" s="35"/>
      <c r="B115" s="36"/>
      <c r="C115" s="20" t="s">
        <v>111</v>
      </c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16</v>
      </c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171" t="str">
        <f>E7</f>
        <v>Prodloužení kanalizace města Zojma,ul.Vančurova</v>
      </c>
      <c r="F118" s="29"/>
      <c r="G118" s="29"/>
      <c r="H118" s="29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89</v>
      </c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6.5" customHeight="1">
      <c r="A120" s="35"/>
      <c r="B120" s="36"/>
      <c r="C120" s="37"/>
      <c r="D120" s="37"/>
      <c r="E120" s="73" t="str">
        <f>E9</f>
        <v>SO 01 - Kanalizace</v>
      </c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20</v>
      </c>
      <c r="D122" s="37"/>
      <c r="E122" s="37"/>
      <c r="F122" s="24" t="str">
        <f>F12</f>
        <v>Znojmo</v>
      </c>
      <c r="G122" s="37"/>
      <c r="H122" s="37"/>
      <c r="I122" s="29" t="s">
        <v>22</v>
      </c>
      <c r="J122" s="76" t="str">
        <f>IF(J12="","",J12)</f>
        <v>15. 5. 2023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6.96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5.65" customHeight="1">
      <c r="A124" s="35"/>
      <c r="B124" s="36"/>
      <c r="C124" s="29" t="s">
        <v>24</v>
      </c>
      <c r="D124" s="37"/>
      <c r="E124" s="37"/>
      <c r="F124" s="24" t="str">
        <f>E15</f>
        <v>Město Znojmo</v>
      </c>
      <c r="G124" s="37"/>
      <c r="H124" s="37"/>
      <c r="I124" s="29" t="s">
        <v>30</v>
      </c>
      <c r="J124" s="33" t="str">
        <f>E21</f>
        <v>Vodárenská akciová společnost, a.s.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5.15" customHeight="1">
      <c r="A125" s="35"/>
      <c r="B125" s="36"/>
      <c r="C125" s="29" t="s">
        <v>28</v>
      </c>
      <c r="D125" s="37"/>
      <c r="E125" s="37"/>
      <c r="F125" s="24" t="str">
        <f>IF(E18="","",E18)</f>
        <v>Vyplň údaj</v>
      </c>
      <c r="G125" s="37"/>
      <c r="H125" s="37"/>
      <c r="I125" s="29" t="s">
        <v>32</v>
      </c>
      <c r="J125" s="33" t="str">
        <f>E24</f>
        <v xml:space="preserve"> 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0.32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11" customFormat="1" ht="29.28" customHeight="1">
      <c r="A127" s="188"/>
      <c r="B127" s="189"/>
      <c r="C127" s="190" t="s">
        <v>112</v>
      </c>
      <c r="D127" s="191" t="s">
        <v>59</v>
      </c>
      <c r="E127" s="191" t="s">
        <v>55</v>
      </c>
      <c r="F127" s="191" t="s">
        <v>56</v>
      </c>
      <c r="G127" s="191" t="s">
        <v>113</v>
      </c>
      <c r="H127" s="191" t="s">
        <v>114</v>
      </c>
      <c r="I127" s="191" t="s">
        <v>115</v>
      </c>
      <c r="J127" s="192" t="s">
        <v>96</v>
      </c>
      <c r="K127" s="193" t="s">
        <v>116</v>
      </c>
      <c r="L127" s="194"/>
      <c r="M127" s="97" t="s">
        <v>1</v>
      </c>
      <c r="N127" s="98" t="s">
        <v>38</v>
      </c>
      <c r="O127" s="98" t="s">
        <v>117</v>
      </c>
      <c r="P127" s="98" t="s">
        <v>118</v>
      </c>
      <c r="Q127" s="98" t="s">
        <v>119</v>
      </c>
      <c r="R127" s="98" t="s">
        <v>120</v>
      </c>
      <c r="S127" s="98" t="s">
        <v>121</v>
      </c>
      <c r="T127" s="99" t="s">
        <v>122</v>
      </c>
      <c r="U127" s="188"/>
      <c r="V127" s="188"/>
      <c r="W127" s="188"/>
      <c r="X127" s="188"/>
      <c r="Y127" s="188"/>
      <c r="Z127" s="188"/>
      <c r="AA127" s="188"/>
      <c r="AB127" s="188"/>
      <c r="AC127" s="188"/>
      <c r="AD127" s="188"/>
      <c r="AE127" s="188"/>
    </row>
    <row r="128" s="2" customFormat="1" ht="22.8" customHeight="1">
      <c r="A128" s="35"/>
      <c r="B128" s="36"/>
      <c r="C128" s="104" t="s">
        <v>123</v>
      </c>
      <c r="D128" s="37"/>
      <c r="E128" s="37"/>
      <c r="F128" s="37"/>
      <c r="G128" s="37"/>
      <c r="H128" s="37"/>
      <c r="I128" s="37"/>
      <c r="J128" s="195">
        <f>BK128</f>
        <v>0</v>
      </c>
      <c r="K128" s="37"/>
      <c r="L128" s="41"/>
      <c r="M128" s="100"/>
      <c r="N128" s="196"/>
      <c r="O128" s="101"/>
      <c r="P128" s="197">
        <f>P129+P210</f>
        <v>0</v>
      </c>
      <c r="Q128" s="101"/>
      <c r="R128" s="197">
        <f>R129+R210</f>
        <v>406.73967019999998</v>
      </c>
      <c r="S128" s="101"/>
      <c r="T128" s="198">
        <f>T129+T210</f>
        <v>74.062960000000004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73</v>
      </c>
      <c r="AU128" s="14" t="s">
        <v>98</v>
      </c>
      <c r="BK128" s="199">
        <f>BK129+BK210</f>
        <v>0</v>
      </c>
    </row>
    <row r="129" s="12" customFormat="1" ht="25.92" customHeight="1">
      <c r="A129" s="12"/>
      <c r="B129" s="200"/>
      <c r="C129" s="201"/>
      <c r="D129" s="202" t="s">
        <v>73</v>
      </c>
      <c r="E129" s="203" t="s">
        <v>124</v>
      </c>
      <c r="F129" s="203" t="s">
        <v>125</v>
      </c>
      <c r="G129" s="201"/>
      <c r="H129" s="201"/>
      <c r="I129" s="204"/>
      <c r="J129" s="205">
        <f>BK129</f>
        <v>0</v>
      </c>
      <c r="K129" s="201"/>
      <c r="L129" s="206"/>
      <c r="M129" s="207"/>
      <c r="N129" s="208"/>
      <c r="O129" s="208"/>
      <c r="P129" s="209">
        <f>P130+P162+P164+P167+P173+P175+P200+P203+P208</f>
        <v>0</v>
      </c>
      <c r="Q129" s="208"/>
      <c r="R129" s="209">
        <f>R130+R162+R164+R167+R173+R175+R200+R203+R208</f>
        <v>406.73962019999999</v>
      </c>
      <c r="S129" s="208"/>
      <c r="T129" s="210">
        <f>T130+T162+T164+T167+T173+T175+T200+T203+T208</f>
        <v>74.061959999999999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82</v>
      </c>
      <c r="AT129" s="212" t="s">
        <v>73</v>
      </c>
      <c r="AU129" s="212" t="s">
        <v>74</v>
      </c>
      <c r="AY129" s="211" t="s">
        <v>126</v>
      </c>
      <c r="BK129" s="213">
        <f>BK130+BK162+BK164+BK167+BK173+BK175+BK200+BK203+BK208</f>
        <v>0</v>
      </c>
    </row>
    <row r="130" s="12" customFormat="1" ht="22.8" customHeight="1">
      <c r="A130" s="12"/>
      <c r="B130" s="200"/>
      <c r="C130" s="201"/>
      <c r="D130" s="202" t="s">
        <v>73</v>
      </c>
      <c r="E130" s="214" t="s">
        <v>82</v>
      </c>
      <c r="F130" s="214" t="s">
        <v>127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SUM(P131:P161)</f>
        <v>0</v>
      </c>
      <c r="Q130" s="208"/>
      <c r="R130" s="209">
        <f>SUM(R131:R161)</f>
        <v>388.6873574</v>
      </c>
      <c r="S130" s="208"/>
      <c r="T130" s="210">
        <f>SUM(T131:T161)</f>
        <v>60.667999999999999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82</v>
      </c>
      <c r="AT130" s="212" t="s">
        <v>73</v>
      </c>
      <c r="AU130" s="212" t="s">
        <v>82</v>
      </c>
      <c r="AY130" s="211" t="s">
        <v>126</v>
      </c>
      <c r="BK130" s="213">
        <f>SUM(BK131:BK161)</f>
        <v>0</v>
      </c>
    </row>
    <row r="131" s="2" customFormat="1" ht="55.5" customHeight="1">
      <c r="A131" s="35"/>
      <c r="B131" s="36"/>
      <c r="C131" s="216" t="s">
        <v>82</v>
      </c>
      <c r="D131" s="216" t="s">
        <v>128</v>
      </c>
      <c r="E131" s="217" t="s">
        <v>129</v>
      </c>
      <c r="F131" s="218" t="s">
        <v>130</v>
      </c>
      <c r="G131" s="219" t="s">
        <v>131</v>
      </c>
      <c r="H131" s="220">
        <v>24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133</v>
      </c>
    </row>
    <row r="132" s="2" customFormat="1" ht="37.8" customHeight="1">
      <c r="A132" s="35"/>
      <c r="B132" s="36"/>
      <c r="C132" s="216" t="s">
        <v>84</v>
      </c>
      <c r="D132" s="216" t="s">
        <v>128</v>
      </c>
      <c r="E132" s="217" t="s">
        <v>134</v>
      </c>
      <c r="F132" s="218" t="s">
        <v>135</v>
      </c>
      <c r="G132" s="219" t="s">
        <v>136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137</v>
      </c>
    </row>
    <row r="133" s="2" customFormat="1" ht="33" customHeight="1">
      <c r="A133" s="35"/>
      <c r="B133" s="36"/>
      <c r="C133" s="216" t="s">
        <v>138</v>
      </c>
      <c r="D133" s="216" t="s">
        <v>128</v>
      </c>
      <c r="E133" s="217" t="s">
        <v>139</v>
      </c>
      <c r="F133" s="218" t="s">
        <v>140</v>
      </c>
      <c r="G133" s="219" t="s">
        <v>136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141</v>
      </c>
    </row>
    <row r="134" s="2" customFormat="1" ht="37.8" customHeight="1">
      <c r="A134" s="35"/>
      <c r="B134" s="36"/>
      <c r="C134" s="216" t="s">
        <v>132</v>
      </c>
      <c r="D134" s="216" t="s">
        <v>128</v>
      </c>
      <c r="E134" s="217" t="s">
        <v>142</v>
      </c>
      <c r="F134" s="218" t="s">
        <v>143</v>
      </c>
      <c r="G134" s="219" t="s">
        <v>131</v>
      </c>
      <c r="H134" s="220">
        <v>2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0.255</v>
      </c>
      <c r="T134" s="227">
        <f>S134*H134</f>
        <v>0.51000000000000001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144</v>
      </c>
    </row>
    <row r="135" s="2" customFormat="1" ht="24.15" customHeight="1">
      <c r="A135" s="35"/>
      <c r="B135" s="36"/>
      <c r="C135" s="216" t="s">
        <v>145</v>
      </c>
      <c r="D135" s="216" t="s">
        <v>128</v>
      </c>
      <c r="E135" s="217" t="s">
        <v>146</v>
      </c>
      <c r="F135" s="218" t="s">
        <v>147</v>
      </c>
      <c r="G135" s="219" t="s">
        <v>131</v>
      </c>
      <c r="H135" s="220">
        <v>113.26000000000001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0.29999999999999999</v>
      </c>
      <c r="T135" s="227">
        <f>S135*H135</f>
        <v>33.978000000000002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148</v>
      </c>
    </row>
    <row r="136" s="2" customFormat="1" ht="24.15" customHeight="1">
      <c r="A136" s="35"/>
      <c r="B136" s="36"/>
      <c r="C136" s="216" t="s">
        <v>149</v>
      </c>
      <c r="D136" s="216" t="s">
        <v>128</v>
      </c>
      <c r="E136" s="217" t="s">
        <v>150</v>
      </c>
      <c r="F136" s="218" t="s">
        <v>151</v>
      </c>
      <c r="G136" s="219" t="s">
        <v>131</v>
      </c>
      <c r="H136" s="220">
        <v>119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0.22</v>
      </c>
      <c r="T136" s="227">
        <f>S136*H136</f>
        <v>26.18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152</v>
      </c>
    </row>
    <row r="137" s="2" customFormat="1" ht="24.15" customHeight="1">
      <c r="A137" s="35"/>
      <c r="B137" s="36"/>
      <c r="C137" s="216" t="s">
        <v>153</v>
      </c>
      <c r="D137" s="216" t="s">
        <v>128</v>
      </c>
      <c r="E137" s="217" t="s">
        <v>154</v>
      </c>
      <c r="F137" s="218" t="s">
        <v>155</v>
      </c>
      <c r="G137" s="219" t="s">
        <v>156</v>
      </c>
      <c r="H137" s="220">
        <v>50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157</v>
      </c>
    </row>
    <row r="138" s="2" customFormat="1" ht="24.15" customHeight="1">
      <c r="A138" s="35"/>
      <c r="B138" s="36"/>
      <c r="C138" s="216" t="s">
        <v>158</v>
      </c>
      <c r="D138" s="216" t="s">
        <v>128</v>
      </c>
      <c r="E138" s="217" t="s">
        <v>159</v>
      </c>
      <c r="F138" s="218" t="s">
        <v>160</v>
      </c>
      <c r="G138" s="219" t="s">
        <v>161</v>
      </c>
      <c r="H138" s="220">
        <v>20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162</v>
      </c>
    </row>
    <row r="139" s="2" customFormat="1" ht="24.15" customHeight="1">
      <c r="A139" s="35"/>
      <c r="B139" s="36"/>
      <c r="C139" s="216" t="s">
        <v>163</v>
      </c>
      <c r="D139" s="216" t="s">
        <v>128</v>
      </c>
      <c r="E139" s="217" t="s">
        <v>164</v>
      </c>
      <c r="F139" s="218" t="s">
        <v>165</v>
      </c>
      <c r="G139" s="219" t="s">
        <v>166</v>
      </c>
      <c r="H139" s="220">
        <v>20.800000000000001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0.036900000000000002</v>
      </c>
      <c r="R139" s="226">
        <f>Q139*H139</f>
        <v>0.76752000000000009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167</v>
      </c>
    </row>
    <row r="140" s="2" customFormat="1" ht="33" customHeight="1">
      <c r="A140" s="35"/>
      <c r="B140" s="36"/>
      <c r="C140" s="216" t="s">
        <v>168</v>
      </c>
      <c r="D140" s="216" t="s">
        <v>128</v>
      </c>
      <c r="E140" s="217" t="s">
        <v>169</v>
      </c>
      <c r="F140" s="218" t="s">
        <v>170</v>
      </c>
      <c r="G140" s="219" t="s">
        <v>171</v>
      </c>
      <c r="H140" s="220">
        <v>10.800000000000001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128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172</v>
      </c>
    </row>
    <row r="141" s="2" customFormat="1" ht="24.15" customHeight="1">
      <c r="A141" s="35"/>
      <c r="B141" s="36"/>
      <c r="C141" s="216" t="s">
        <v>173</v>
      </c>
      <c r="D141" s="216" t="s">
        <v>128</v>
      </c>
      <c r="E141" s="217" t="s">
        <v>174</v>
      </c>
      <c r="F141" s="218" t="s">
        <v>175</v>
      </c>
      <c r="G141" s="219" t="s">
        <v>171</v>
      </c>
      <c r="H141" s="220">
        <v>15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128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176</v>
      </c>
    </row>
    <row r="142" s="2" customFormat="1" ht="33" customHeight="1">
      <c r="A142" s="35"/>
      <c r="B142" s="36"/>
      <c r="C142" s="216" t="s">
        <v>177</v>
      </c>
      <c r="D142" s="216" t="s">
        <v>128</v>
      </c>
      <c r="E142" s="217" t="s">
        <v>178</v>
      </c>
      <c r="F142" s="218" t="s">
        <v>179</v>
      </c>
      <c r="G142" s="219" t="s">
        <v>171</v>
      </c>
      <c r="H142" s="220">
        <v>9.2479999999999993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128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180</v>
      </c>
    </row>
    <row r="143" s="2" customFormat="1" ht="33" customHeight="1">
      <c r="A143" s="35"/>
      <c r="B143" s="36"/>
      <c r="C143" s="216" t="s">
        <v>181</v>
      </c>
      <c r="D143" s="216" t="s">
        <v>128</v>
      </c>
      <c r="E143" s="217" t="s">
        <v>182</v>
      </c>
      <c r="F143" s="218" t="s">
        <v>183</v>
      </c>
      <c r="G143" s="219" t="s">
        <v>171</v>
      </c>
      <c r="H143" s="220">
        <v>11.560000000000001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39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132</v>
      </c>
      <c r="AT143" s="228" t="s">
        <v>128</v>
      </c>
      <c r="AU143" s="228" t="s">
        <v>84</v>
      </c>
      <c r="AY143" s="14" t="s">
        <v>126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82</v>
      </c>
      <c r="BK143" s="229">
        <f>ROUND(I143*H143,2)</f>
        <v>0</v>
      </c>
      <c r="BL143" s="14" t="s">
        <v>132</v>
      </c>
      <c r="BM143" s="228" t="s">
        <v>184</v>
      </c>
    </row>
    <row r="144" s="2" customFormat="1" ht="33" customHeight="1">
      <c r="A144" s="35"/>
      <c r="B144" s="36"/>
      <c r="C144" s="216" t="s">
        <v>185</v>
      </c>
      <c r="D144" s="216" t="s">
        <v>128</v>
      </c>
      <c r="E144" s="217" t="s">
        <v>186</v>
      </c>
      <c r="F144" s="218" t="s">
        <v>187</v>
      </c>
      <c r="G144" s="219" t="s">
        <v>171</v>
      </c>
      <c r="H144" s="220">
        <v>2.3119999999999998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39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132</v>
      </c>
      <c r="AT144" s="228" t="s">
        <v>128</v>
      </c>
      <c r="AU144" s="228" t="s">
        <v>84</v>
      </c>
      <c r="AY144" s="14" t="s">
        <v>126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82</v>
      </c>
      <c r="BK144" s="229">
        <f>ROUND(I144*H144,2)</f>
        <v>0</v>
      </c>
      <c r="BL144" s="14" t="s">
        <v>132</v>
      </c>
      <c r="BM144" s="228" t="s">
        <v>188</v>
      </c>
    </row>
    <row r="145" s="2" customFormat="1" ht="33" customHeight="1">
      <c r="A145" s="35"/>
      <c r="B145" s="36"/>
      <c r="C145" s="216" t="s">
        <v>8</v>
      </c>
      <c r="D145" s="216" t="s">
        <v>128</v>
      </c>
      <c r="E145" s="217" t="s">
        <v>189</v>
      </c>
      <c r="F145" s="218" t="s">
        <v>190</v>
      </c>
      <c r="G145" s="219" t="s">
        <v>171</v>
      </c>
      <c r="H145" s="220">
        <v>79.802000000000007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132</v>
      </c>
      <c r="AT145" s="228" t="s">
        <v>128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132</v>
      </c>
      <c r="BM145" s="228" t="s">
        <v>191</v>
      </c>
    </row>
    <row r="146" s="2" customFormat="1" ht="33" customHeight="1">
      <c r="A146" s="35"/>
      <c r="B146" s="36"/>
      <c r="C146" s="216" t="s">
        <v>192</v>
      </c>
      <c r="D146" s="216" t="s">
        <v>128</v>
      </c>
      <c r="E146" s="217" t="s">
        <v>193</v>
      </c>
      <c r="F146" s="218" t="s">
        <v>194</v>
      </c>
      <c r="G146" s="219" t="s">
        <v>171</v>
      </c>
      <c r="H146" s="220">
        <v>99.753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132</v>
      </c>
      <c r="AT146" s="228" t="s">
        <v>128</v>
      </c>
      <c r="AU146" s="228" t="s">
        <v>84</v>
      </c>
      <c r="AY146" s="14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132</v>
      </c>
      <c r="BM146" s="228" t="s">
        <v>195</v>
      </c>
    </row>
    <row r="147" s="2" customFormat="1" ht="33" customHeight="1">
      <c r="A147" s="35"/>
      <c r="B147" s="36"/>
      <c r="C147" s="216" t="s">
        <v>196</v>
      </c>
      <c r="D147" s="216" t="s">
        <v>128</v>
      </c>
      <c r="E147" s="217" t="s">
        <v>197</v>
      </c>
      <c r="F147" s="218" t="s">
        <v>198</v>
      </c>
      <c r="G147" s="219" t="s">
        <v>171</v>
      </c>
      <c r="H147" s="220">
        <v>19.951000000000001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132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132</v>
      </c>
      <c r="BM147" s="228" t="s">
        <v>199</v>
      </c>
    </row>
    <row r="148" s="2" customFormat="1" ht="37.8" customHeight="1">
      <c r="A148" s="35"/>
      <c r="B148" s="36"/>
      <c r="C148" s="216" t="s">
        <v>200</v>
      </c>
      <c r="D148" s="216" t="s">
        <v>128</v>
      </c>
      <c r="E148" s="217" t="s">
        <v>201</v>
      </c>
      <c r="F148" s="218" t="s">
        <v>202</v>
      </c>
      <c r="G148" s="219" t="s">
        <v>203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0.01044</v>
      </c>
      <c r="R148" s="226">
        <f>Q148*H148</f>
        <v>0.01044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132</v>
      </c>
      <c r="AT148" s="228" t="s">
        <v>128</v>
      </c>
      <c r="AU148" s="228" t="s">
        <v>84</v>
      </c>
      <c r="AY148" s="14" t="s">
        <v>126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132</v>
      </c>
      <c r="BM148" s="228" t="s">
        <v>204</v>
      </c>
    </row>
    <row r="149" s="2" customFormat="1" ht="24.15" customHeight="1">
      <c r="A149" s="35"/>
      <c r="B149" s="36"/>
      <c r="C149" s="216" t="s">
        <v>205</v>
      </c>
      <c r="D149" s="216" t="s">
        <v>128</v>
      </c>
      <c r="E149" s="217" t="s">
        <v>206</v>
      </c>
      <c r="F149" s="218" t="s">
        <v>207</v>
      </c>
      <c r="G149" s="219" t="s">
        <v>171</v>
      </c>
      <c r="H149" s="220">
        <v>145.59999999999999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39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132</v>
      </c>
      <c r="AT149" s="228" t="s">
        <v>128</v>
      </c>
      <c r="AU149" s="228" t="s">
        <v>84</v>
      </c>
      <c r="AY149" s="14" t="s">
        <v>126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82</v>
      </c>
      <c r="BK149" s="229">
        <f>ROUND(I149*H149,2)</f>
        <v>0</v>
      </c>
      <c r="BL149" s="14" t="s">
        <v>132</v>
      </c>
      <c r="BM149" s="228" t="s">
        <v>208</v>
      </c>
    </row>
    <row r="150" s="2" customFormat="1" ht="21.75" customHeight="1">
      <c r="A150" s="35"/>
      <c r="B150" s="36"/>
      <c r="C150" s="216" t="s">
        <v>209</v>
      </c>
      <c r="D150" s="216" t="s">
        <v>128</v>
      </c>
      <c r="E150" s="217" t="s">
        <v>210</v>
      </c>
      <c r="F150" s="218" t="s">
        <v>211</v>
      </c>
      <c r="G150" s="219" t="s">
        <v>131</v>
      </c>
      <c r="H150" s="220">
        <v>74.290000000000006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0.00084999999999999995</v>
      </c>
      <c r="R150" s="226">
        <f>Q150*H150</f>
        <v>0.063146500000000008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132</v>
      </c>
      <c r="AT150" s="228" t="s">
        <v>128</v>
      </c>
      <c r="AU150" s="228" t="s">
        <v>84</v>
      </c>
      <c r="AY150" s="14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132</v>
      </c>
      <c r="BM150" s="228" t="s">
        <v>212</v>
      </c>
    </row>
    <row r="151" s="2" customFormat="1" ht="24.15" customHeight="1">
      <c r="A151" s="35"/>
      <c r="B151" s="36"/>
      <c r="C151" s="216" t="s">
        <v>7</v>
      </c>
      <c r="D151" s="216" t="s">
        <v>128</v>
      </c>
      <c r="E151" s="217" t="s">
        <v>213</v>
      </c>
      <c r="F151" s="218" t="s">
        <v>214</v>
      </c>
      <c r="G151" s="219" t="s">
        <v>131</v>
      </c>
      <c r="H151" s="220">
        <v>74.290000000000006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39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132</v>
      </c>
      <c r="AT151" s="228" t="s">
        <v>128</v>
      </c>
      <c r="AU151" s="228" t="s">
        <v>84</v>
      </c>
      <c r="AY151" s="14" t="s">
        <v>126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82</v>
      </c>
      <c r="BK151" s="229">
        <f>ROUND(I151*H151,2)</f>
        <v>0</v>
      </c>
      <c r="BL151" s="14" t="s">
        <v>132</v>
      </c>
      <c r="BM151" s="228" t="s">
        <v>215</v>
      </c>
    </row>
    <row r="152" s="2" customFormat="1" ht="21.75" customHeight="1">
      <c r="A152" s="35"/>
      <c r="B152" s="36"/>
      <c r="C152" s="216" t="s">
        <v>216</v>
      </c>
      <c r="D152" s="216" t="s">
        <v>128</v>
      </c>
      <c r="E152" s="217" t="s">
        <v>217</v>
      </c>
      <c r="F152" s="218" t="s">
        <v>218</v>
      </c>
      <c r="G152" s="219" t="s">
        <v>131</v>
      </c>
      <c r="H152" s="220">
        <v>305.50999999999999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0.00059000000000000003</v>
      </c>
      <c r="R152" s="226">
        <f>Q152*H152</f>
        <v>0.18025089999999999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132</v>
      </c>
      <c r="AT152" s="228" t="s">
        <v>128</v>
      </c>
      <c r="AU152" s="228" t="s">
        <v>84</v>
      </c>
      <c r="AY152" s="14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132</v>
      </c>
      <c r="BM152" s="228" t="s">
        <v>219</v>
      </c>
    </row>
    <row r="153" s="2" customFormat="1" ht="21.75" customHeight="1">
      <c r="A153" s="35"/>
      <c r="B153" s="36"/>
      <c r="C153" s="216" t="s">
        <v>220</v>
      </c>
      <c r="D153" s="216" t="s">
        <v>128</v>
      </c>
      <c r="E153" s="217" t="s">
        <v>221</v>
      </c>
      <c r="F153" s="218" t="s">
        <v>222</v>
      </c>
      <c r="G153" s="219" t="s">
        <v>131</v>
      </c>
      <c r="H153" s="220">
        <v>305.50999999999999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132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132</v>
      </c>
      <c r="BM153" s="228" t="s">
        <v>223</v>
      </c>
    </row>
    <row r="154" s="2" customFormat="1" ht="16.5" customHeight="1">
      <c r="A154" s="35"/>
      <c r="B154" s="36"/>
      <c r="C154" s="216" t="s">
        <v>224</v>
      </c>
      <c r="D154" s="216" t="s">
        <v>128</v>
      </c>
      <c r="E154" s="217" t="s">
        <v>225</v>
      </c>
      <c r="F154" s="218" t="s">
        <v>226</v>
      </c>
      <c r="G154" s="219" t="s">
        <v>171</v>
      </c>
      <c r="H154" s="220">
        <v>99.753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39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132</v>
      </c>
      <c r="AT154" s="228" t="s">
        <v>128</v>
      </c>
      <c r="AU154" s="228" t="s">
        <v>84</v>
      </c>
      <c r="AY154" s="14" t="s">
        <v>126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132</v>
      </c>
      <c r="BM154" s="228" t="s">
        <v>227</v>
      </c>
    </row>
    <row r="155" s="2" customFormat="1" ht="16.5" customHeight="1">
      <c r="A155" s="35"/>
      <c r="B155" s="36"/>
      <c r="C155" s="216" t="s">
        <v>228</v>
      </c>
      <c r="D155" s="216" t="s">
        <v>128</v>
      </c>
      <c r="E155" s="217" t="s">
        <v>229</v>
      </c>
      <c r="F155" s="218" t="s">
        <v>230</v>
      </c>
      <c r="G155" s="219" t="s">
        <v>171</v>
      </c>
      <c r="H155" s="220">
        <v>23.120000000000001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39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132</v>
      </c>
      <c r="AT155" s="228" t="s">
        <v>128</v>
      </c>
      <c r="AU155" s="228" t="s">
        <v>84</v>
      </c>
      <c r="AY155" s="14" t="s">
        <v>126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82</v>
      </c>
      <c r="BK155" s="229">
        <f>ROUND(I155*H155,2)</f>
        <v>0</v>
      </c>
      <c r="BL155" s="14" t="s">
        <v>132</v>
      </c>
      <c r="BM155" s="228" t="s">
        <v>231</v>
      </c>
    </row>
    <row r="156" s="2" customFormat="1" ht="16.5" customHeight="1">
      <c r="A156" s="35"/>
      <c r="B156" s="36"/>
      <c r="C156" s="216" t="s">
        <v>232</v>
      </c>
      <c r="D156" s="216" t="s">
        <v>128</v>
      </c>
      <c r="E156" s="217" t="s">
        <v>233</v>
      </c>
      <c r="F156" s="218" t="s">
        <v>234</v>
      </c>
      <c r="G156" s="219" t="s">
        <v>171</v>
      </c>
      <c r="H156" s="220">
        <v>222.62600000000001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39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132</v>
      </c>
      <c r="AT156" s="228" t="s">
        <v>128</v>
      </c>
      <c r="AU156" s="228" t="s">
        <v>84</v>
      </c>
      <c r="AY156" s="14" t="s">
        <v>126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82</v>
      </c>
      <c r="BK156" s="229">
        <f>ROUND(I156*H156,2)</f>
        <v>0</v>
      </c>
      <c r="BL156" s="14" t="s">
        <v>132</v>
      </c>
      <c r="BM156" s="228" t="s">
        <v>235</v>
      </c>
    </row>
    <row r="157" s="2" customFormat="1" ht="16.5" customHeight="1">
      <c r="A157" s="35"/>
      <c r="B157" s="36"/>
      <c r="C157" s="216" t="s">
        <v>236</v>
      </c>
      <c r="D157" s="216" t="s">
        <v>128</v>
      </c>
      <c r="E157" s="217" t="s">
        <v>237</v>
      </c>
      <c r="F157" s="218" t="s">
        <v>238</v>
      </c>
      <c r="G157" s="219" t="s">
        <v>171</v>
      </c>
      <c r="H157" s="220">
        <v>222.62600000000001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39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132</v>
      </c>
      <c r="AT157" s="228" t="s">
        <v>128</v>
      </c>
      <c r="AU157" s="228" t="s">
        <v>84</v>
      </c>
      <c r="AY157" s="14" t="s">
        <v>126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82</v>
      </c>
      <c r="BK157" s="229">
        <f>ROUND(I157*H157,2)</f>
        <v>0</v>
      </c>
      <c r="BL157" s="14" t="s">
        <v>132</v>
      </c>
      <c r="BM157" s="228" t="s">
        <v>239</v>
      </c>
    </row>
    <row r="158" s="2" customFormat="1" ht="24.15" customHeight="1">
      <c r="A158" s="35"/>
      <c r="B158" s="36"/>
      <c r="C158" s="216" t="s">
        <v>240</v>
      </c>
      <c r="D158" s="216" t="s">
        <v>128</v>
      </c>
      <c r="E158" s="217" t="s">
        <v>241</v>
      </c>
      <c r="F158" s="218" t="s">
        <v>242</v>
      </c>
      <c r="G158" s="219" t="s">
        <v>171</v>
      </c>
      <c r="H158" s="220">
        <v>156.99700000000001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39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132</v>
      </c>
      <c r="AT158" s="228" t="s">
        <v>128</v>
      </c>
      <c r="AU158" s="228" t="s">
        <v>84</v>
      </c>
      <c r="AY158" s="14" t="s">
        <v>126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82</v>
      </c>
      <c r="BK158" s="229">
        <f>ROUND(I158*H158,2)</f>
        <v>0</v>
      </c>
      <c r="BL158" s="14" t="s">
        <v>132</v>
      </c>
      <c r="BM158" s="228" t="s">
        <v>243</v>
      </c>
    </row>
    <row r="159" s="2" customFormat="1" ht="24.15" customHeight="1">
      <c r="A159" s="35"/>
      <c r="B159" s="36"/>
      <c r="C159" s="216" t="s">
        <v>244</v>
      </c>
      <c r="D159" s="216" t="s">
        <v>128</v>
      </c>
      <c r="E159" s="217" t="s">
        <v>245</v>
      </c>
      <c r="F159" s="218" t="s">
        <v>246</v>
      </c>
      <c r="G159" s="219" t="s">
        <v>171</v>
      </c>
      <c r="H159" s="220">
        <v>52.552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39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132</v>
      </c>
      <c r="AT159" s="228" t="s">
        <v>128</v>
      </c>
      <c r="AU159" s="228" t="s">
        <v>84</v>
      </c>
      <c r="AY159" s="14" t="s">
        <v>126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82</v>
      </c>
      <c r="BK159" s="229">
        <f>ROUND(I159*H159,2)</f>
        <v>0</v>
      </c>
      <c r="BL159" s="14" t="s">
        <v>132</v>
      </c>
      <c r="BM159" s="228" t="s">
        <v>247</v>
      </c>
    </row>
    <row r="160" s="2" customFormat="1" ht="16.5" customHeight="1">
      <c r="A160" s="35"/>
      <c r="B160" s="36"/>
      <c r="C160" s="230" t="s">
        <v>248</v>
      </c>
      <c r="D160" s="230" t="s">
        <v>249</v>
      </c>
      <c r="E160" s="231" t="s">
        <v>250</v>
      </c>
      <c r="F160" s="232" t="s">
        <v>251</v>
      </c>
      <c r="G160" s="233" t="s">
        <v>252</v>
      </c>
      <c r="H160" s="234">
        <v>387.666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39</v>
      </c>
      <c r="O160" s="88"/>
      <c r="P160" s="226">
        <f>O160*H160</f>
        <v>0</v>
      </c>
      <c r="Q160" s="226">
        <v>1</v>
      </c>
      <c r="R160" s="226">
        <f>Q160*H160</f>
        <v>387.666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158</v>
      </c>
      <c r="AT160" s="228" t="s">
        <v>249</v>
      </c>
      <c r="AU160" s="228" t="s">
        <v>84</v>
      </c>
      <c r="AY160" s="14" t="s">
        <v>126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82</v>
      </c>
      <c r="BK160" s="229">
        <f>ROUND(I160*H160,2)</f>
        <v>0</v>
      </c>
      <c r="BL160" s="14" t="s">
        <v>132</v>
      </c>
      <c r="BM160" s="228" t="s">
        <v>253</v>
      </c>
    </row>
    <row r="161" s="2" customFormat="1" ht="49.05" customHeight="1">
      <c r="A161" s="35"/>
      <c r="B161" s="36"/>
      <c r="C161" s="216" t="s">
        <v>254</v>
      </c>
      <c r="D161" s="216" t="s">
        <v>128</v>
      </c>
      <c r="E161" s="217" t="s">
        <v>255</v>
      </c>
      <c r="F161" s="218" t="s">
        <v>256</v>
      </c>
      <c r="G161" s="219" t="s">
        <v>131</v>
      </c>
      <c r="H161" s="220">
        <v>36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39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132</v>
      </c>
      <c r="AT161" s="228" t="s">
        <v>128</v>
      </c>
      <c r="AU161" s="228" t="s">
        <v>84</v>
      </c>
      <c r="AY161" s="14" t="s">
        <v>126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82</v>
      </c>
      <c r="BK161" s="229">
        <f>ROUND(I161*H161,2)</f>
        <v>0</v>
      </c>
      <c r="BL161" s="14" t="s">
        <v>132</v>
      </c>
      <c r="BM161" s="228" t="s">
        <v>257</v>
      </c>
    </row>
    <row r="162" s="12" customFormat="1" ht="22.8" customHeight="1">
      <c r="A162" s="12"/>
      <c r="B162" s="200"/>
      <c r="C162" s="201"/>
      <c r="D162" s="202" t="s">
        <v>73</v>
      </c>
      <c r="E162" s="214" t="s">
        <v>138</v>
      </c>
      <c r="F162" s="214" t="s">
        <v>258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P163</f>
        <v>0</v>
      </c>
      <c r="Q162" s="208"/>
      <c r="R162" s="209">
        <f>R163</f>
        <v>0</v>
      </c>
      <c r="S162" s="208"/>
      <c r="T162" s="210">
        <f>T163</f>
        <v>10.5952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82</v>
      </c>
      <c r="AT162" s="212" t="s">
        <v>73</v>
      </c>
      <c r="AU162" s="212" t="s">
        <v>82</v>
      </c>
      <c r="AY162" s="211" t="s">
        <v>126</v>
      </c>
      <c r="BK162" s="213">
        <f>BK163</f>
        <v>0</v>
      </c>
    </row>
    <row r="163" s="2" customFormat="1" ht="16.5" customHeight="1">
      <c r="A163" s="35"/>
      <c r="B163" s="36"/>
      <c r="C163" s="216" t="s">
        <v>259</v>
      </c>
      <c r="D163" s="216" t="s">
        <v>128</v>
      </c>
      <c r="E163" s="217" t="s">
        <v>260</v>
      </c>
      <c r="F163" s="218" t="s">
        <v>261</v>
      </c>
      <c r="G163" s="219" t="s">
        <v>171</v>
      </c>
      <c r="H163" s="220">
        <v>4.8159999999999998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39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2.2000000000000002</v>
      </c>
      <c r="T163" s="227">
        <f>S163*H163</f>
        <v>10.5952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132</v>
      </c>
      <c r="AT163" s="228" t="s">
        <v>128</v>
      </c>
      <c r="AU163" s="228" t="s">
        <v>84</v>
      </c>
      <c r="AY163" s="14" t="s">
        <v>126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82</v>
      </c>
      <c r="BK163" s="229">
        <f>ROUND(I163*H163,2)</f>
        <v>0</v>
      </c>
      <c r="BL163" s="14" t="s">
        <v>132</v>
      </c>
      <c r="BM163" s="228" t="s">
        <v>262</v>
      </c>
    </row>
    <row r="164" s="12" customFormat="1" ht="22.8" customHeight="1">
      <c r="A164" s="12"/>
      <c r="B164" s="200"/>
      <c r="C164" s="201"/>
      <c r="D164" s="202" t="s">
        <v>73</v>
      </c>
      <c r="E164" s="214" t="s">
        <v>132</v>
      </c>
      <c r="F164" s="214" t="s">
        <v>263</v>
      </c>
      <c r="G164" s="201"/>
      <c r="H164" s="201"/>
      <c r="I164" s="204"/>
      <c r="J164" s="215">
        <f>BK164</f>
        <v>0</v>
      </c>
      <c r="K164" s="201"/>
      <c r="L164" s="206"/>
      <c r="M164" s="207"/>
      <c r="N164" s="208"/>
      <c r="O164" s="208"/>
      <c r="P164" s="209">
        <f>SUM(P165:P166)</f>
        <v>0</v>
      </c>
      <c r="Q164" s="208"/>
      <c r="R164" s="209">
        <f>SUM(R165:R166)</f>
        <v>0</v>
      </c>
      <c r="S164" s="208"/>
      <c r="T164" s="210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1" t="s">
        <v>82</v>
      </c>
      <c r="AT164" s="212" t="s">
        <v>73</v>
      </c>
      <c r="AU164" s="212" t="s">
        <v>82</v>
      </c>
      <c r="AY164" s="211" t="s">
        <v>126</v>
      </c>
      <c r="BK164" s="213">
        <f>SUM(BK165:BK166)</f>
        <v>0</v>
      </c>
    </row>
    <row r="165" s="2" customFormat="1" ht="16.5" customHeight="1">
      <c r="A165" s="35"/>
      <c r="B165" s="36"/>
      <c r="C165" s="216" t="s">
        <v>264</v>
      </c>
      <c r="D165" s="216" t="s">
        <v>128</v>
      </c>
      <c r="E165" s="217" t="s">
        <v>265</v>
      </c>
      <c r="F165" s="218" t="s">
        <v>266</v>
      </c>
      <c r="G165" s="219" t="s">
        <v>171</v>
      </c>
      <c r="H165" s="220">
        <v>12.852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39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132</v>
      </c>
      <c r="AT165" s="228" t="s">
        <v>128</v>
      </c>
      <c r="AU165" s="228" t="s">
        <v>84</v>
      </c>
      <c r="AY165" s="14" t="s">
        <v>126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82</v>
      </c>
      <c r="BK165" s="229">
        <f>ROUND(I165*H165,2)</f>
        <v>0</v>
      </c>
      <c r="BL165" s="14" t="s">
        <v>132</v>
      </c>
      <c r="BM165" s="228" t="s">
        <v>267</v>
      </c>
    </row>
    <row r="166" s="2" customFormat="1" ht="24.15" customHeight="1">
      <c r="A166" s="35"/>
      <c r="B166" s="36"/>
      <c r="C166" s="216" t="s">
        <v>268</v>
      </c>
      <c r="D166" s="216" t="s">
        <v>128</v>
      </c>
      <c r="E166" s="217" t="s">
        <v>269</v>
      </c>
      <c r="F166" s="218" t="s">
        <v>270</v>
      </c>
      <c r="G166" s="219" t="s">
        <v>171</v>
      </c>
      <c r="H166" s="220">
        <v>0.22500000000000001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39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132</v>
      </c>
      <c r="AT166" s="228" t="s">
        <v>128</v>
      </c>
      <c r="AU166" s="228" t="s">
        <v>84</v>
      </c>
      <c r="AY166" s="14" t="s">
        <v>126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82</v>
      </c>
      <c r="BK166" s="229">
        <f>ROUND(I166*H166,2)</f>
        <v>0</v>
      </c>
      <c r="BL166" s="14" t="s">
        <v>132</v>
      </c>
      <c r="BM166" s="228" t="s">
        <v>271</v>
      </c>
    </row>
    <row r="167" s="12" customFormat="1" ht="22.8" customHeight="1">
      <c r="A167" s="12"/>
      <c r="B167" s="200"/>
      <c r="C167" s="201"/>
      <c r="D167" s="202" t="s">
        <v>73</v>
      </c>
      <c r="E167" s="214" t="s">
        <v>145</v>
      </c>
      <c r="F167" s="214" t="s">
        <v>272</v>
      </c>
      <c r="G167" s="201"/>
      <c r="H167" s="201"/>
      <c r="I167" s="204"/>
      <c r="J167" s="215">
        <f>BK167</f>
        <v>0</v>
      </c>
      <c r="K167" s="201"/>
      <c r="L167" s="206"/>
      <c r="M167" s="207"/>
      <c r="N167" s="208"/>
      <c r="O167" s="208"/>
      <c r="P167" s="209">
        <f>SUM(P168:P172)</f>
        <v>0</v>
      </c>
      <c r="Q167" s="208"/>
      <c r="R167" s="209">
        <f>SUM(R168:R172)</f>
        <v>0.20200000000000001</v>
      </c>
      <c r="S167" s="208"/>
      <c r="T167" s="210">
        <f>SUM(T168:T172)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1" t="s">
        <v>82</v>
      </c>
      <c r="AT167" s="212" t="s">
        <v>73</v>
      </c>
      <c r="AU167" s="212" t="s">
        <v>82</v>
      </c>
      <c r="AY167" s="211" t="s">
        <v>126</v>
      </c>
      <c r="BK167" s="213">
        <f>SUM(BK168:BK172)</f>
        <v>0</v>
      </c>
    </row>
    <row r="168" s="2" customFormat="1" ht="21.75" customHeight="1">
      <c r="A168" s="35"/>
      <c r="B168" s="36"/>
      <c r="C168" s="216" t="s">
        <v>273</v>
      </c>
      <c r="D168" s="216" t="s">
        <v>128</v>
      </c>
      <c r="E168" s="217" t="s">
        <v>274</v>
      </c>
      <c r="F168" s="218" t="s">
        <v>275</v>
      </c>
      <c r="G168" s="219" t="s">
        <v>131</v>
      </c>
      <c r="H168" s="220">
        <v>2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39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132</v>
      </c>
      <c r="AT168" s="228" t="s">
        <v>128</v>
      </c>
      <c r="AU168" s="228" t="s">
        <v>84</v>
      </c>
      <c r="AY168" s="14" t="s">
        <v>126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82</v>
      </c>
      <c r="BK168" s="229">
        <f>ROUND(I168*H168,2)</f>
        <v>0</v>
      </c>
      <c r="BL168" s="14" t="s">
        <v>132</v>
      </c>
      <c r="BM168" s="228" t="s">
        <v>276</v>
      </c>
    </row>
    <row r="169" s="2" customFormat="1" ht="24.15" customHeight="1">
      <c r="A169" s="35"/>
      <c r="B169" s="36"/>
      <c r="C169" s="216" t="s">
        <v>277</v>
      </c>
      <c r="D169" s="216" t="s">
        <v>128</v>
      </c>
      <c r="E169" s="217" t="s">
        <v>278</v>
      </c>
      <c r="F169" s="218" t="s">
        <v>279</v>
      </c>
      <c r="G169" s="219" t="s">
        <v>131</v>
      </c>
      <c r="H169" s="220">
        <v>119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39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132</v>
      </c>
      <c r="AT169" s="228" t="s">
        <v>128</v>
      </c>
      <c r="AU169" s="228" t="s">
        <v>84</v>
      </c>
      <c r="AY169" s="14" t="s">
        <v>126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82</v>
      </c>
      <c r="BK169" s="229">
        <f>ROUND(I169*H169,2)</f>
        <v>0</v>
      </c>
      <c r="BL169" s="14" t="s">
        <v>132</v>
      </c>
      <c r="BM169" s="228" t="s">
        <v>280</v>
      </c>
    </row>
    <row r="170" s="2" customFormat="1" ht="33" customHeight="1">
      <c r="A170" s="35"/>
      <c r="B170" s="36"/>
      <c r="C170" s="216" t="s">
        <v>281</v>
      </c>
      <c r="D170" s="216" t="s">
        <v>128</v>
      </c>
      <c r="E170" s="217" t="s">
        <v>282</v>
      </c>
      <c r="F170" s="218" t="s">
        <v>283</v>
      </c>
      <c r="G170" s="219" t="s">
        <v>131</v>
      </c>
      <c r="H170" s="220">
        <v>119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39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132</v>
      </c>
      <c r="AT170" s="228" t="s">
        <v>128</v>
      </c>
      <c r="AU170" s="228" t="s">
        <v>84</v>
      </c>
      <c r="AY170" s="14" t="s">
        <v>126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82</v>
      </c>
      <c r="BK170" s="229">
        <f>ROUND(I170*H170,2)</f>
        <v>0</v>
      </c>
      <c r="BL170" s="14" t="s">
        <v>132</v>
      </c>
      <c r="BM170" s="228" t="s">
        <v>284</v>
      </c>
    </row>
    <row r="171" s="2" customFormat="1" ht="33" customHeight="1">
      <c r="A171" s="35"/>
      <c r="B171" s="36"/>
      <c r="C171" s="216" t="s">
        <v>285</v>
      </c>
      <c r="D171" s="216" t="s">
        <v>128</v>
      </c>
      <c r="E171" s="217" t="s">
        <v>286</v>
      </c>
      <c r="F171" s="218" t="s">
        <v>287</v>
      </c>
      <c r="G171" s="219" t="s">
        <v>131</v>
      </c>
      <c r="H171" s="220">
        <v>119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39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132</v>
      </c>
      <c r="AT171" s="228" t="s">
        <v>128</v>
      </c>
      <c r="AU171" s="228" t="s">
        <v>84</v>
      </c>
      <c r="AY171" s="14" t="s">
        <v>126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82</v>
      </c>
      <c r="BK171" s="229">
        <f>ROUND(I171*H171,2)</f>
        <v>0</v>
      </c>
      <c r="BL171" s="14" t="s">
        <v>132</v>
      </c>
      <c r="BM171" s="228" t="s">
        <v>288</v>
      </c>
    </row>
    <row r="172" s="2" customFormat="1" ht="33" customHeight="1">
      <c r="A172" s="35"/>
      <c r="B172" s="36"/>
      <c r="C172" s="216" t="s">
        <v>289</v>
      </c>
      <c r="D172" s="216" t="s">
        <v>128</v>
      </c>
      <c r="E172" s="217" t="s">
        <v>290</v>
      </c>
      <c r="F172" s="218" t="s">
        <v>291</v>
      </c>
      <c r="G172" s="219" t="s">
        <v>131</v>
      </c>
      <c r="H172" s="220">
        <v>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39</v>
      </c>
      <c r="O172" s="88"/>
      <c r="P172" s="226">
        <f>O172*H172</f>
        <v>0</v>
      </c>
      <c r="Q172" s="226">
        <v>0.10100000000000001</v>
      </c>
      <c r="R172" s="226">
        <f>Q172*H172</f>
        <v>0.20200000000000001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132</v>
      </c>
      <c r="AT172" s="228" t="s">
        <v>128</v>
      </c>
      <c r="AU172" s="228" t="s">
        <v>84</v>
      </c>
      <c r="AY172" s="14" t="s">
        <v>126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82</v>
      </c>
      <c r="BK172" s="229">
        <f>ROUND(I172*H172,2)</f>
        <v>0</v>
      </c>
      <c r="BL172" s="14" t="s">
        <v>132</v>
      </c>
      <c r="BM172" s="228" t="s">
        <v>292</v>
      </c>
    </row>
    <row r="173" s="12" customFormat="1" ht="22.8" customHeight="1">
      <c r="A173" s="12"/>
      <c r="B173" s="200"/>
      <c r="C173" s="201"/>
      <c r="D173" s="202" t="s">
        <v>73</v>
      </c>
      <c r="E173" s="214" t="s">
        <v>149</v>
      </c>
      <c r="F173" s="214" t="s">
        <v>293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P174</f>
        <v>0</v>
      </c>
      <c r="Q173" s="208"/>
      <c r="R173" s="209">
        <f>R174</f>
        <v>0</v>
      </c>
      <c r="S173" s="208"/>
      <c r="T173" s="210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82</v>
      </c>
      <c r="AT173" s="212" t="s">
        <v>73</v>
      </c>
      <c r="AU173" s="212" t="s">
        <v>82</v>
      </c>
      <c r="AY173" s="211" t="s">
        <v>126</v>
      </c>
      <c r="BK173" s="213">
        <f>BK174</f>
        <v>0</v>
      </c>
    </row>
    <row r="174" s="2" customFormat="1" ht="16.5" customHeight="1">
      <c r="A174" s="35"/>
      <c r="B174" s="36"/>
      <c r="C174" s="216" t="s">
        <v>294</v>
      </c>
      <c r="D174" s="216" t="s">
        <v>128</v>
      </c>
      <c r="E174" s="217" t="s">
        <v>295</v>
      </c>
      <c r="F174" s="218" t="s">
        <v>296</v>
      </c>
      <c r="G174" s="219" t="s">
        <v>203</v>
      </c>
      <c r="H174" s="220">
        <v>3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39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132</v>
      </c>
      <c r="AT174" s="228" t="s">
        <v>128</v>
      </c>
      <c r="AU174" s="228" t="s">
        <v>84</v>
      </c>
      <c r="AY174" s="14" t="s">
        <v>126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82</v>
      </c>
      <c r="BK174" s="229">
        <f>ROUND(I174*H174,2)</f>
        <v>0</v>
      </c>
      <c r="BL174" s="14" t="s">
        <v>132</v>
      </c>
      <c r="BM174" s="228" t="s">
        <v>297</v>
      </c>
    </row>
    <row r="175" s="12" customFormat="1" ht="22.8" customHeight="1">
      <c r="A175" s="12"/>
      <c r="B175" s="200"/>
      <c r="C175" s="201"/>
      <c r="D175" s="202" t="s">
        <v>73</v>
      </c>
      <c r="E175" s="214" t="s">
        <v>158</v>
      </c>
      <c r="F175" s="214" t="s">
        <v>298</v>
      </c>
      <c r="G175" s="201"/>
      <c r="H175" s="201"/>
      <c r="I175" s="204"/>
      <c r="J175" s="215">
        <f>BK175</f>
        <v>0</v>
      </c>
      <c r="K175" s="201"/>
      <c r="L175" s="206"/>
      <c r="M175" s="207"/>
      <c r="N175" s="208"/>
      <c r="O175" s="208"/>
      <c r="P175" s="209">
        <f>SUM(P176:P199)</f>
        <v>0</v>
      </c>
      <c r="Q175" s="208"/>
      <c r="R175" s="209">
        <f>SUM(R176:R199)</f>
        <v>17.841609799999997</v>
      </c>
      <c r="S175" s="208"/>
      <c r="T175" s="210">
        <f>SUM(T176:T199)</f>
        <v>2.7987599999999997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1" t="s">
        <v>82</v>
      </c>
      <c r="AT175" s="212" t="s">
        <v>73</v>
      </c>
      <c r="AU175" s="212" t="s">
        <v>82</v>
      </c>
      <c r="AY175" s="211" t="s">
        <v>126</v>
      </c>
      <c r="BK175" s="213">
        <f>SUM(BK176:BK199)</f>
        <v>0</v>
      </c>
    </row>
    <row r="176" s="2" customFormat="1" ht="24.15" customHeight="1">
      <c r="A176" s="35"/>
      <c r="B176" s="36"/>
      <c r="C176" s="216" t="s">
        <v>299</v>
      </c>
      <c r="D176" s="216" t="s">
        <v>128</v>
      </c>
      <c r="E176" s="217" t="s">
        <v>300</v>
      </c>
      <c r="F176" s="218" t="s">
        <v>301</v>
      </c>
      <c r="G176" s="219" t="s">
        <v>166</v>
      </c>
      <c r="H176" s="220">
        <v>12.5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39</v>
      </c>
      <c r="O176" s="88"/>
      <c r="P176" s="226">
        <f>O176*H176</f>
        <v>0</v>
      </c>
      <c r="Q176" s="226">
        <v>1.0000000000000001E-05</v>
      </c>
      <c r="R176" s="226">
        <f>Q176*H176</f>
        <v>0.000125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132</v>
      </c>
      <c r="AT176" s="228" t="s">
        <v>128</v>
      </c>
      <c r="AU176" s="228" t="s">
        <v>84</v>
      </c>
      <c r="AY176" s="14" t="s">
        <v>126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82</v>
      </c>
      <c r="BK176" s="229">
        <f>ROUND(I176*H176,2)</f>
        <v>0</v>
      </c>
      <c r="BL176" s="14" t="s">
        <v>132</v>
      </c>
      <c r="BM176" s="228" t="s">
        <v>302</v>
      </c>
    </row>
    <row r="177" s="2" customFormat="1" ht="24.15" customHeight="1">
      <c r="A177" s="35"/>
      <c r="B177" s="36"/>
      <c r="C177" s="230" t="s">
        <v>303</v>
      </c>
      <c r="D177" s="230" t="s">
        <v>249</v>
      </c>
      <c r="E177" s="231" t="s">
        <v>304</v>
      </c>
      <c r="F177" s="232" t="s">
        <v>305</v>
      </c>
      <c r="G177" s="233" t="s">
        <v>166</v>
      </c>
      <c r="H177" s="234">
        <v>12.688000000000001</v>
      </c>
      <c r="I177" s="235"/>
      <c r="J177" s="236">
        <f>ROUND(I177*H177,2)</f>
        <v>0</v>
      </c>
      <c r="K177" s="237"/>
      <c r="L177" s="238"/>
      <c r="M177" s="239" t="s">
        <v>1</v>
      </c>
      <c r="N177" s="240" t="s">
        <v>39</v>
      </c>
      <c r="O177" s="88"/>
      <c r="P177" s="226">
        <f>O177*H177</f>
        <v>0</v>
      </c>
      <c r="Q177" s="226">
        <v>0.0028999999999999998</v>
      </c>
      <c r="R177" s="226">
        <f>Q177*H177</f>
        <v>0.0367952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158</v>
      </c>
      <c r="AT177" s="228" t="s">
        <v>249</v>
      </c>
      <c r="AU177" s="228" t="s">
        <v>84</v>
      </c>
      <c r="AY177" s="14" t="s">
        <v>126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82</v>
      </c>
      <c r="BK177" s="229">
        <f>ROUND(I177*H177,2)</f>
        <v>0</v>
      </c>
      <c r="BL177" s="14" t="s">
        <v>132</v>
      </c>
      <c r="BM177" s="228" t="s">
        <v>306</v>
      </c>
    </row>
    <row r="178" s="2" customFormat="1" ht="24.15" customHeight="1">
      <c r="A178" s="35"/>
      <c r="B178" s="36"/>
      <c r="C178" s="216" t="s">
        <v>307</v>
      </c>
      <c r="D178" s="216" t="s">
        <v>128</v>
      </c>
      <c r="E178" s="217" t="s">
        <v>308</v>
      </c>
      <c r="F178" s="218" t="s">
        <v>309</v>
      </c>
      <c r="G178" s="219" t="s">
        <v>166</v>
      </c>
      <c r="H178" s="220">
        <v>62.149999999999999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39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132</v>
      </c>
      <c r="AT178" s="228" t="s">
        <v>128</v>
      </c>
      <c r="AU178" s="228" t="s">
        <v>84</v>
      </c>
      <c r="AY178" s="14" t="s">
        <v>126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82</v>
      </c>
      <c r="BK178" s="229">
        <f>ROUND(I178*H178,2)</f>
        <v>0</v>
      </c>
      <c r="BL178" s="14" t="s">
        <v>132</v>
      </c>
      <c r="BM178" s="228" t="s">
        <v>310</v>
      </c>
    </row>
    <row r="179" s="2" customFormat="1" ht="24.15" customHeight="1">
      <c r="A179" s="35"/>
      <c r="B179" s="36"/>
      <c r="C179" s="230" t="s">
        <v>311</v>
      </c>
      <c r="D179" s="230" t="s">
        <v>249</v>
      </c>
      <c r="E179" s="231" t="s">
        <v>312</v>
      </c>
      <c r="F179" s="232" t="s">
        <v>313</v>
      </c>
      <c r="G179" s="233" t="s">
        <v>166</v>
      </c>
      <c r="H179" s="234">
        <v>63.082000000000001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39</v>
      </c>
      <c r="O179" s="88"/>
      <c r="P179" s="226">
        <f>O179*H179</f>
        <v>0</v>
      </c>
      <c r="Q179" s="226">
        <v>0.0073000000000000001</v>
      </c>
      <c r="R179" s="226">
        <f>Q179*H179</f>
        <v>0.46049860000000004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158</v>
      </c>
      <c r="AT179" s="228" t="s">
        <v>249</v>
      </c>
      <c r="AU179" s="228" t="s">
        <v>84</v>
      </c>
      <c r="AY179" s="14" t="s">
        <v>126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82</v>
      </c>
      <c r="BK179" s="229">
        <f>ROUND(I179*H179,2)</f>
        <v>0</v>
      </c>
      <c r="BL179" s="14" t="s">
        <v>132</v>
      </c>
      <c r="BM179" s="228" t="s">
        <v>314</v>
      </c>
    </row>
    <row r="180" s="2" customFormat="1" ht="24.15" customHeight="1">
      <c r="A180" s="35"/>
      <c r="B180" s="36"/>
      <c r="C180" s="216" t="s">
        <v>315</v>
      </c>
      <c r="D180" s="216" t="s">
        <v>128</v>
      </c>
      <c r="E180" s="217" t="s">
        <v>316</v>
      </c>
      <c r="F180" s="218" t="s">
        <v>317</v>
      </c>
      <c r="G180" s="219" t="s">
        <v>136</v>
      </c>
      <c r="H180" s="220">
        <v>5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39</v>
      </c>
      <c r="O180" s="88"/>
      <c r="P180" s="226">
        <f>O180*H180</f>
        <v>0</v>
      </c>
      <c r="Q180" s="226">
        <v>1.0000000000000001E-05</v>
      </c>
      <c r="R180" s="226">
        <f>Q180*H180</f>
        <v>5.0000000000000002E-05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132</v>
      </c>
      <c r="AT180" s="228" t="s">
        <v>128</v>
      </c>
      <c r="AU180" s="228" t="s">
        <v>84</v>
      </c>
      <c r="AY180" s="14" t="s">
        <v>126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82</v>
      </c>
      <c r="BK180" s="229">
        <f>ROUND(I180*H180,2)</f>
        <v>0</v>
      </c>
      <c r="BL180" s="14" t="s">
        <v>132</v>
      </c>
      <c r="BM180" s="228" t="s">
        <v>318</v>
      </c>
    </row>
    <row r="181" s="2" customFormat="1" ht="16.5" customHeight="1">
      <c r="A181" s="35"/>
      <c r="B181" s="36"/>
      <c r="C181" s="230" t="s">
        <v>319</v>
      </c>
      <c r="D181" s="230" t="s">
        <v>249</v>
      </c>
      <c r="E181" s="231" t="s">
        <v>320</v>
      </c>
      <c r="F181" s="232" t="s">
        <v>321</v>
      </c>
      <c r="G181" s="233" t="s">
        <v>136</v>
      </c>
      <c r="H181" s="234">
        <v>5.0750000000000002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39</v>
      </c>
      <c r="O181" s="88"/>
      <c r="P181" s="226">
        <f>O181*H181</f>
        <v>0</v>
      </c>
      <c r="Q181" s="226">
        <v>0.00148</v>
      </c>
      <c r="R181" s="226">
        <f>Q181*H181</f>
        <v>0.0075110000000000003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158</v>
      </c>
      <c r="AT181" s="228" t="s">
        <v>249</v>
      </c>
      <c r="AU181" s="228" t="s">
        <v>84</v>
      </c>
      <c r="AY181" s="14" t="s">
        <v>126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82</v>
      </c>
      <c r="BK181" s="229">
        <f>ROUND(I181*H181,2)</f>
        <v>0</v>
      </c>
      <c r="BL181" s="14" t="s">
        <v>132</v>
      </c>
      <c r="BM181" s="228" t="s">
        <v>322</v>
      </c>
    </row>
    <row r="182" s="2" customFormat="1" ht="24.15" customHeight="1">
      <c r="A182" s="35"/>
      <c r="B182" s="36"/>
      <c r="C182" s="216" t="s">
        <v>323</v>
      </c>
      <c r="D182" s="216" t="s">
        <v>128</v>
      </c>
      <c r="E182" s="217" t="s">
        <v>324</v>
      </c>
      <c r="F182" s="218" t="s">
        <v>325</v>
      </c>
      <c r="G182" s="219" t="s">
        <v>136</v>
      </c>
      <c r="H182" s="220">
        <v>4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39</v>
      </c>
      <c r="O182" s="88"/>
      <c r="P182" s="226">
        <f>O182*H182</f>
        <v>0</v>
      </c>
      <c r="Q182" s="226">
        <v>5.0000000000000002E-05</v>
      </c>
      <c r="R182" s="226">
        <f>Q182*H182</f>
        <v>0.00020000000000000001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132</v>
      </c>
      <c r="AT182" s="228" t="s">
        <v>128</v>
      </c>
      <c r="AU182" s="228" t="s">
        <v>84</v>
      </c>
      <c r="AY182" s="14" t="s">
        <v>126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82</v>
      </c>
      <c r="BK182" s="229">
        <f>ROUND(I182*H182,2)</f>
        <v>0</v>
      </c>
      <c r="BL182" s="14" t="s">
        <v>132</v>
      </c>
      <c r="BM182" s="228" t="s">
        <v>326</v>
      </c>
    </row>
    <row r="183" s="2" customFormat="1" ht="21.75" customHeight="1">
      <c r="A183" s="35"/>
      <c r="B183" s="36"/>
      <c r="C183" s="230" t="s">
        <v>327</v>
      </c>
      <c r="D183" s="230" t="s">
        <v>249</v>
      </c>
      <c r="E183" s="231" t="s">
        <v>328</v>
      </c>
      <c r="F183" s="232" t="s">
        <v>329</v>
      </c>
      <c r="G183" s="233" t="s">
        <v>136</v>
      </c>
      <c r="H183" s="234">
        <v>4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39</v>
      </c>
      <c r="O183" s="88"/>
      <c r="P183" s="226">
        <f>O183*H183</f>
        <v>0</v>
      </c>
      <c r="Q183" s="226">
        <v>0.0071799999999999998</v>
      </c>
      <c r="R183" s="226">
        <f>Q183*H183</f>
        <v>0.028719999999999999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158</v>
      </c>
      <c r="AT183" s="228" t="s">
        <v>249</v>
      </c>
      <c r="AU183" s="228" t="s">
        <v>84</v>
      </c>
      <c r="AY183" s="14" t="s">
        <v>126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82</v>
      </c>
      <c r="BK183" s="229">
        <f>ROUND(I183*H183,2)</f>
        <v>0</v>
      </c>
      <c r="BL183" s="14" t="s">
        <v>132</v>
      </c>
      <c r="BM183" s="228" t="s">
        <v>330</v>
      </c>
    </row>
    <row r="184" s="2" customFormat="1" ht="49.05" customHeight="1">
      <c r="A184" s="35"/>
      <c r="B184" s="36"/>
      <c r="C184" s="216" t="s">
        <v>331</v>
      </c>
      <c r="D184" s="216" t="s">
        <v>128</v>
      </c>
      <c r="E184" s="217" t="s">
        <v>332</v>
      </c>
      <c r="F184" s="218" t="s">
        <v>333</v>
      </c>
      <c r="G184" s="219" t="s">
        <v>203</v>
      </c>
      <c r="H184" s="220">
        <v>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39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132</v>
      </c>
      <c r="AT184" s="228" t="s">
        <v>128</v>
      </c>
      <c r="AU184" s="228" t="s">
        <v>84</v>
      </c>
      <c r="AY184" s="14" t="s">
        <v>126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82</v>
      </c>
      <c r="BK184" s="229">
        <f>ROUND(I184*H184,2)</f>
        <v>0</v>
      </c>
      <c r="BL184" s="14" t="s">
        <v>132</v>
      </c>
      <c r="BM184" s="228" t="s">
        <v>334</v>
      </c>
    </row>
    <row r="185" s="2" customFormat="1" ht="37.8" customHeight="1">
      <c r="A185" s="35"/>
      <c r="B185" s="36"/>
      <c r="C185" s="216" t="s">
        <v>335</v>
      </c>
      <c r="D185" s="216" t="s">
        <v>128</v>
      </c>
      <c r="E185" s="217" t="s">
        <v>336</v>
      </c>
      <c r="F185" s="218" t="s">
        <v>337</v>
      </c>
      <c r="G185" s="219" t="s">
        <v>203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39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132</v>
      </c>
      <c r="AT185" s="228" t="s">
        <v>128</v>
      </c>
      <c r="AU185" s="228" t="s">
        <v>84</v>
      </c>
      <c r="AY185" s="14" t="s">
        <v>126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82</v>
      </c>
      <c r="BK185" s="229">
        <f>ROUND(I185*H185,2)</f>
        <v>0</v>
      </c>
      <c r="BL185" s="14" t="s">
        <v>132</v>
      </c>
      <c r="BM185" s="228" t="s">
        <v>338</v>
      </c>
    </row>
    <row r="186" s="2" customFormat="1" ht="16.5" customHeight="1">
      <c r="A186" s="35"/>
      <c r="B186" s="36"/>
      <c r="C186" s="216" t="s">
        <v>339</v>
      </c>
      <c r="D186" s="216" t="s">
        <v>128</v>
      </c>
      <c r="E186" s="217" t="s">
        <v>340</v>
      </c>
      <c r="F186" s="218" t="s">
        <v>341</v>
      </c>
      <c r="G186" s="219" t="s">
        <v>171</v>
      </c>
      <c r="H186" s="220">
        <v>6.9409999999999998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39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0.35999999999999999</v>
      </c>
      <c r="T186" s="227">
        <f>S186*H186</f>
        <v>2.4987599999999999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132</v>
      </c>
      <c r="AT186" s="228" t="s">
        <v>128</v>
      </c>
      <c r="AU186" s="228" t="s">
        <v>84</v>
      </c>
      <c r="AY186" s="14" t="s">
        <v>126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82</v>
      </c>
      <c r="BK186" s="229">
        <f>ROUND(I186*H186,2)</f>
        <v>0</v>
      </c>
      <c r="BL186" s="14" t="s">
        <v>132</v>
      </c>
      <c r="BM186" s="228" t="s">
        <v>342</v>
      </c>
    </row>
    <row r="187" s="2" customFormat="1" ht="24.15" customHeight="1">
      <c r="A187" s="35"/>
      <c r="B187" s="36"/>
      <c r="C187" s="216" t="s">
        <v>343</v>
      </c>
      <c r="D187" s="216" t="s">
        <v>128</v>
      </c>
      <c r="E187" s="217" t="s">
        <v>344</v>
      </c>
      <c r="F187" s="218" t="s">
        <v>345</v>
      </c>
      <c r="G187" s="219" t="s">
        <v>136</v>
      </c>
      <c r="H187" s="220">
        <v>3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39</v>
      </c>
      <c r="O187" s="88"/>
      <c r="P187" s="226">
        <f>O187*H187</f>
        <v>0</v>
      </c>
      <c r="Q187" s="226">
        <v>2.0265499999999999</v>
      </c>
      <c r="R187" s="226">
        <f>Q187*H187</f>
        <v>6.0796499999999991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132</v>
      </c>
      <c r="AT187" s="228" t="s">
        <v>128</v>
      </c>
      <c r="AU187" s="228" t="s">
        <v>84</v>
      </c>
      <c r="AY187" s="14" t="s">
        <v>126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82</v>
      </c>
      <c r="BK187" s="229">
        <f>ROUND(I187*H187,2)</f>
        <v>0</v>
      </c>
      <c r="BL187" s="14" t="s">
        <v>132</v>
      </c>
      <c r="BM187" s="228" t="s">
        <v>346</v>
      </c>
    </row>
    <row r="188" s="2" customFormat="1" ht="16.5" customHeight="1">
      <c r="A188" s="35"/>
      <c r="B188" s="36"/>
      <c r="C188" s="230" t="s">
        <v>347</v>
      </c>
      <c r="D188" s="230" t="s">
        <v>249</v>
      </c>
      <c r="E188" s="231" t="s">
        <v>348</v>
      </c>
      <c r="F188" s="232" t="s">
        <v>349</v>
      </c>
      <c r="G188" s="233" t="s">
        <v>136</v>
      </c>
      <c r="H188" s="234">
        <v>3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39</v>
      </c>
      <c r="O188" s="88"/>
      <c r="P188" s="226">
        <f>O188*H188</f>
        <v>0</v>
      </c>
      <c r="Q188" s="226">
        <v>0.54800000000000004</v>
      </c>
      <c r="R188" s="226">
        <f>Q188*H188</f>
        <v>1.6440000000000001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158</v>
      </c>
      <c r="AT188" s="228" t="s">
        <v>249</v>
      </c>
      <c r="AU188" s="228" t="s">
        <v>84</v>
      </c>
      <c r="AY188" s="14" t="s">
        <v>126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82</v>
      </c>
      <c r="BK188" s="229">
        <f>ROUND(I188*H188,2)</f>
        <v>0</v>
      </c>
      <c r="BL188" s="14" t="s">
        <v>132</v>
      </c>
      <c r="BM188" s="228" t="s">
        <v>350</v>
      </c>
    </row>
    <row r="189" s="2" customFormat="1" ht="16.5" customHeight="1">
      <c r="A189" s="35"/>
      <c r="B189" s="36"/>
      <c r="C189" s="230" t="s">
        <v>351</v>
      </c>
      <c r="D189" s="230" t="s">
        <v>249</v>
      </c>
      <c r="E189" s="231" t="s">
        <v>352</v>
      </c>
      <c r="F189" s="232" t="s">
        <v>353</v>
      </c>
      <c r="G189" s="233" t="s">
        <v>136</v>
      </c>
      <c r="H189" s="234">
        <v>2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39</v>
      </c>
      <c r="O189" s="88"/>
      <c r="P189" s="226">
        <f>O189*H189</f>
        <v>0</v>
      </c>
      <c r="Q189" s="226">
        <v>0.50600000000000001</v>
      </c>
      <c r="R189" s="226">
        <f>Q189*H189</f>
        <v>1.012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158</v>
      </c>
      <c r="AT189" s="228" t="s">
        <v>249</v>
      </c>
      <c r="AU189" s="228" t="s">
        <v>84</v>
      </c>
      <c r="AY189" s="14" t="s">
        <v>126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82</v>
      </c>
      <c r="BK189" s="229">
        <f>ROUND(I189*H189,2)</f>
        <v>0</v>
      </c>
      <c r="BL189" s="14" t="s">
        <v>132</v>
      </c>
      <c r="BM189" s="228" t="s">
        <v>354</v>
      </c>
    </row>
    <row r="190" s="2" customFormat="1" ht="16.5" customHeight="1">
      <c r="A190" s="35"/>
      <c r="B190" s="36"/>
      <c r="C190" s="230" t="s">
        <v>355</v>
      </c>
      <c r="D190" s="230" t="s">
        <v>249</v>
      </c>
      <c r="E190" s="231" t="s">
        <v>356</v>
      </c>
      <c r="F190" s="232" t="s">
        <v>357</v>
      </c>
      <c r="G190" s="233" t="s">
        <v>136</v>
      </c>
      <c r="H190" s="234">
        <v>3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39</v>
      </c>
      <c r="O190" s="88"/>
      <c r="P190" s="226">
        <f>O190*H190</f>
        <v>0</v>
      </c>
      <c r="Q190" s="226">
        <v>0.87</v>
      </c>
      <c r="R190" s="226">
        <f>Q190*H190</f>
        <v>2.6099999999999999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158</v>
      </c>
      <c r="AT190" s="228" t="s">
        <v>249</v>
      </c>
      <c r="AU190" s="228" t="s">
        <v>84</v>
      </c>
      <c r="AY190" s="14" t="s">
        <v>126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82</v>
      </c>
      <c r="BK190" s="229">
        <f>ROUND(I190*H190,2)</f>
        <v>0</v>
      </c>
      <c r="BL190" s="14" t="s">
        <v>132</v>
      </c>
      <c r="BM190" s="228" t="s">
        <v>358</v>
      </c>
    </row>
    <row r="191" s="2" customFormat="1" ht="16.5" customHeight="1">
      <c r="A191" s="35"/>
      <c r="B191" s="36"/>
      <c r="C191" s="230" t="s">
        <v>359</v>
      </c>
      <c r="D191" s="230" t="s">
        <v>249</v>
      </c>
      <c r="E191" s="231" t="s">
        <v>360</v>
      </c>
      <c r="F191" s="232" t="s">
        <v>361</v>
      </c>
      <c r="G191" s="233" t="s">
        <v>136</v>
      </c>
      <c r="H191" s="234">
        <v>1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39</v>
      </c>
      <c r="O191" s="88"/>
      <c r="P191" s="226">
        <f>O191*H191</f>
        <v>0</v>
      </c>
      <c r="Q191" s="226">
        <v>0.254</v>
      </c>
      <c r="R191" s="226">
        <f>Q191*H191</f>
        <v>0.254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158</v>
      </c>
      <c r="AT191" s="228" t="s">
        <v>249</v>
      </c>
      <c r="AU191" s="228" t="s">
        <v>84</v>
      </c>
      <c r="AY191" s="14" t="s">
        <v>126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82</v>
      </c>
      <c r="BK191" s="229">
        <f>ROUND(I191*H191,2)</f>
        <v>0</v>
      </c>
      <c r="BL191" s="14" t="s">
        <v>132</v>
      </c>
      <c r="BM191" s="228" t="s">
        <v>362</v>
      </c>
    </row>
    <row r="192" s="2" customFormat="1" ht="16.5" customHeight="1">
      <c r="A192" s="35"/>
      <c r="B192" s="36"/>
      <c r="C192" s="230" t="s">
        <v>363</v>
      </c>
      <c r="D192" s="230" t="s">
        <v>249</v>
      </c>
      <c r="E192" s="231" t="s">
        <v>364</v>
      </c>
      <c r="F192" s="232" t="s">
        <v>365</v>
      </c>
      <c r="G192" s="233" t="s">
        <v>136</v>
      </c>
      <c r="H192" s="234">
        <v>2</v>
      </c>
      <c r="I192" s="235"/>
      <c r="J192" s="236">
        <f>ROUND(I192*H192,2)</f>
        <v>0</v>
      </c>
      <c r="K192" s="237"/>
      <c r="L192" s="238"/>
      <c r="M192" s="239" t="s">
        <v>1</v>
      </c>
      <c r="N192" s="240" t="s">
        <v>39</v>
      </c>
      <c r="O192" s="88"/>
      <c r="P192" s="226">
        <f>O192*H192</f>
        <v>0</v>
      </c>
      <c r="Q192" s="226">
        <v>0.068000000000000005</v>
      </c>
      <c r="R192" s="226">
        <f>Q192*H192</f>
        <v>0.13600000000000001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158</v>
      </c>
      <c r="AT192" s="228" t="s">
        <v>249</v>
      </c>
      <c r="AU192" s="228" t="s">
        <v>84</v>
      </c>
      <c r="AY192" s="14" t="s">
        <v>126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82</v>
      </c>
      <c r="BK192" s="229">
        <f>ROUND(I192*H192,2)</f>
        <v>0</v>
      </c>
      <c r="BL192" s="14" t="s">
        <v>132</v>
      </c>
      <c r="BM192" s="228" t="s">
        <v>366</v>
      </c>
    </row>
    <row r="193" s="2" customFormat="1" ht="16.5" customHeight="1">
      <c r="A193" s="35"/>
      <c r="B193" s="36"/>
      <c r="C193" s="230" t="s">
        <v>367</v>
      </c>
      <c r="D193" s="230" t="s">
        <v>249</v>
      </c>
      <c r="E193" s="231" t="s">
        <v>368</v>
      </c>
      <c r="F193" s="232" t="s">
        <v>369</v>
      </c>
      <c r="G193" s="233" t="s">
        <v>136</v>
      </c>
      <c r="H193" s="234">
        <v>3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39</v>
      </c>
      <c r="O193" s="88"/>
      <c r="P193" s="226">
        <f>O193*H193</f>
        <v>0</v>
      </c>
      <c r="Q193" s="226">
        <v>0.050999999999999997</v>
      </c>
      <c r="R193" s="226">
        <f>Q193*H193</f>
        <v>0.153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158</v>
      </c>
      <c r="AT193" s="228" t="s">
        <v>249</v>
      </c>
      <c r="AU193" s="228" t="s">
        <v>84</v>
      </c>
      <c r="AY193" s="14" t="s">
        <v>126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82</v>
      </c>
      <c r="BK193" s="229">
        <f>ROUND(I193*H193,2)</f>
        <v>0</v>
      </c>
      <c r="BL193" s="14" t="s">
        <v>132</v>
      </c>
      <c r="BM193" s="228" t="s">
        <v>370</v>
      </c>
    </row>
    <row r="194" s="2" customFormat="1" ht="33" customHeight="1">
      <c r="A194" s="35"/>
      <c r="B194" s="36"/>
      <c r="C194" s="230" t="s">
        <v>371</v>
      </c>
      <c r="D194" s="230" t="s">
        <v>249</v>
      </c>
      <c r="E194" s="231" t="s">
        <v>372</v>
      </c>
      <c r="F194" s="232" t="s">
        <v>373</v>
      </c>
      <c r="G194" s="233" t="s">
        <v>136</v>
      </c>
      <c r="H194" s="234">
        <v>2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39</v>
      </c>
      <c r="O194" s="88"/>
      <c r="P194" s="226">
        <f>O194*H194</f>
        <v>0</v>
      </c>
      <c r="Q194" s="226">
        <v>1.6000000000000001</v>
      </c>
      <c r="R194" s="226">
        <f>Q194*H194</f>
        <v>3.2000000000000002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158</v>
      </c>
      <c r="AT194" s="228" t="s">
        <v>249</v>
      </c>
      <c r="AU194" s="228" t="s">
        <v>84</v>
      </c>
      <c r="AY194" s="14" t="s">
        <v>126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82</v>
      </c>
      <c r="BK194" s="229">
        <f>ROUND(I194*H194,2)</f>
        <v>0</v>
      </c>
      <c r="BL194" s="14" t="s">
        <v>132</v>
      </c>
      <c r="BM194" s="228" t="s">
        <v>374</v>
      </c>
    </row>
    <row r="195" s="2" customFormat="1" ht="21.75" customHeight="1">
      <c r="A195" s="35"/>
      <c r="B195" s="36"/>
      <c r="C195" s="230" t="s">
        <v>375</v>
      </c>
      <c r="D195" s="230" t="s">
        <v>249</v>
      </c>
      <c r="E195" s="231" t="s">
        <v>376</v>
      </c>
      <c r="F195" s="232" t="s">
        <v>377</v>
      </c>
      <c r="G195" s="233" t="s">
        <v>136</v>
      </c>
      <c r="H195" s="234">
        <v>1</v>
      </c>
      <c r="I195" s="235"/>
      <c r="J195" s="236">
        <f>ROUND(I195*H195,2)</f>
        <v>0</v>
      </c>
      <c r="K195" s="237"/>
      <c r="L195" s="238"/>
      <c r="M195" s="239" t="s">
        <v>1</v>
      </c>
      <c r="N195" s="240" t="s">
        <v>39</v>
      </c>
      <c r="O195" s="88"/>
      <c r="P195" s="226">
        <f>O195*H195</f>
        <v>0</v>
      </c>
      <c r="Q195" s="226">
        <v>1.6000000000000001</v>
      </c>
      <c r="R195" s="226">
        <f>Q195*H195</f>
        <v>1.6000000000000001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158</v>
      </c>
      <c r="AT195" s="228" t="s">
        <v>249</v>
      </c>
      <c r="AU195" s="228" t="s">
        <v>84</v>
      </c>
      <c r="AY195" s="14" t="s">
        <v>126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82</v>
      </c>
      <c r="BK195" s="229">
        <f>ROUND(I195*H195,2)</f>
        <v>0</v>
      </c>
      <c r="BL195" s="14" t="s">
        <v>132</v>
      </c>
      <c r="BM195" s="228" t="s">
        <v>378</v>
      </c>
    </row>
    <row r="196" s="2" customFormat="1" ht="24.15" customHeight="1">
      <c r="A196" s="35"/>
      <c r="B196" s="36"/>
      <c r="C196" s="230" t="s">
        <v>379</v>
      </c>
      <c r="D196" s="230" t="s">
        <v>249</v>
      </c>
      <c r="E196" s="231" t="s">
        <v>380</v>
      </c>
      <c r="F196" s="232" t="s">
        <v>381</v>
      </c>
      <c r="G196" s="233" t="s">
        <v>136</v>
      </c>
      <c r="H196" s="234">
        <v>8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39</v>
      </c>
      <c r="O196" s="88"/>
      <c r="P196" s="226">
        <f>O196*H196</f>
        <v>0</v>
      </c>
      <c r="Q196" s="226">
        <v>0.002</v>
      </c>
      <c r="R196" s="226">
        <f>Q196*H196</f>
        <v>0.016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158</v>
      </c>
      <c r="AT196" s="228" t="s">
        <v>249</v>
      </c>
      <c r="AU196" s="228" t="s">
        <v>84</v>
      </c>
      <c r="AY196" s="14" t="s">
        <v>126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82</v>
      </c>
      <c r="BK196" s="229">
        <f>ROUND(I196*H196,2)</f>
        <v>0</v>
      </c>
      <c r="BL196" s="14" t="s">
        <v>132</v>
      </c>
      <c r="BM196" s="228" t="s">
        <v>382</v>
      </c>
    </row>
    <row r="197" s="2" customFormat="1" ht="24.15" customHeight="1">
      <c r="A197" s="35"/>
      <c r="B197" s="36"/>
      <c r="C197" s="216" t="s">
        <v>383</v>
      </c>
      <c r="D197" s="216" t="s">
        <v>128</v>
      </c>
      <c r="E197" s="217" t="s">
        <v>384</v>
      </c>
      <c r="F197" s="218" t="s">
        <v>385</v>
      </c>
      <c r="G197" s="219" t="s">
        <v>136</v>
      </c>
      <c r="H197" s="220">
        <v>3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39</v>
      </c>
      <c r="O197" s="88"/>
      <c r="P197" s="226">
        <f>O197*H197</f>
        <v>0</v>
      </c>
      <c r="Q197" s="226">
        <v>0.0070200000000000002</v>
      </c>
      <c r="R197" s="226">
        <f>Q197*H197</f>
        <v>0.021060000000000002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132</v>
      </c>
      <c r="AT197" s="228" t="s">
        <v>128</v>
      </c>
      <c r="AU197" s="228" t="s">
        <v>84</v>
      </c>
      <c r="AY197" s="14" t="s">
        <v>126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82</v>
      </c>
      <c r="BK197" s="229">
        <f>ROUND(I197*H197,2)</f>
        <v>0</v>
      </c>
      <c r="BL197" s="14" t="s">
        <v>132</v>
      </c>
      <c r="BM197" s="228" t="s">
        <v>386</v>
      </c>
    </row>
    <row r="198" s="2" customFormat="1" ht="16.5" customHeight="1">
      <c r="A198" s="35"/>
      <c r="B198" s="36"/>
      <c r="C198" s="230" t="s">
        <v>387</v>
      </c>
      <c r="D198" s="230" t="s">
        <v>249</v>
      </c>
      <c r="E198" s="231" t="s">
        <v>388</v>
      </c>
      <c r="F198" s="232" t="s">
        <v>389</v>
      </c>
      <c r="G198" s="233" t="s">
        <v>136</v>
      </c>
      <c r="H198" s="234">
        <v>3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39</v>
      </c>
      <c r="O198" s="88"/>
      <c r="P198" s="226">
        <f>O198*H198</f>
        <v>0</v>
      </c>
      <c r="Q198" s="226">
        <v>0.19400000000000001</v>
      </c>
      <c r="R198" s="226">
        <f>Q198*H198</f>
        <v>0.58200000000000007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158</v>
      </c>
      <c r="AT198" s="228" t="s">
        <v>249</v>
      </c>
      <c r="AU198" s="228" t="s">
        <v>84</v>
      </c>
      <c r="AY198" s="14" t="s">
        <v>126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82</v>
      </c>
      <c r="BK198" s="229">
        <f>ROUND(I198*H198,2)</f>
        <v>0</v>
      </c>
      <c r="BL198" s="14" t="s">
        <v>132</v>
      </c>
      <c r="BM198" s="228" t="s">
        <v>390</v>
      </c>
    </row>
    <row r="199" s="2" customFormat="1" ht="24.15" customHeight="1">
      <c r="A199" s="35"/>
      <c r="B199" s="36"/>
      <c r="C199" s="216" t="s">
        <v>391</v>
      </c>
      <c r="D199" s="216" t="s">
        <v>128</v>
      </c>
      <c r="E199" s="217" t="s">
        <v>392</v>
      </c>
      <c r="F199" s="218" t="s">
        <v>393</v>
      </c>
      <c r="G199" s="219" t="s">
        <v>136</v>
      </c>
      <c r="H199" s="220">
        <v>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39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0.14999999999999999</v>
      </c>
      <c r="T199" s="227">
        <f>S199*H199</f>
        <v>0.29999999999999999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132</v>
      </c>
      <c r="AT199" s="228" t="s">
        <v>128</v>
      </c>
      <c r="AU199" s="228" t="s">
        <v>84</v>
      </c>
      <c r="AY199" s="14" t="s">
        <v>126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82</v>
      </c>
      <c r="BK199" s="229">
        <f>ROUND(I199*H199,2)</f>
        <v>0</v>
      </c>
      <c r="BL199" s="14" t="s">
        <v>132</v>
      </c>
      <c r="BM199" s="228" t="s">
        <v>394</v>
      </c>
    </row>
    <row r="200" s="12" customFormat="1" ht="22.8" customHeight="1">
      <c r="A200" s="12"/>
      <c r="B200" s="200"/>
      <c r="C200" s="201"/>
      <c r="D200" s="202" t="s">
        <v>73</v>
      </c>
      <c r="E200" s="214" t="s">
        <v>163</v>
      </c>
      <c r="F200" s="214" t="s">
        <v>395</v>
      </c>
      <c r="G200" s="201"/>
      <c r="H200" s="201"/>
      <c r="I200" s="204"/>
      <c r="J200" s="215">
        <f>BK200</f>
        <v>0</v>
      </c>
      <c r="K200" s="201"/>
      <c r="L200" s="206"/>
      <c r="M200" s="207"/>
      <c r="N200" s="208"/>
      <c r="O200" s="208"/>
      <c r="P200" s="209">
        <f>SUM(P201:P202)</f>
        <v>0</v>
      </c>
      <c r="Q200" s="208"/>
      <c r="R200" s="209">
        <f>SUM(R201:R202)</f>
        <v>0.008653000000000001</v>
      </c>
      <c r="S200" s="208"/>
      <c r="T200" s="210">
        <f>SUM(T201:T202)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1" t="s">
        <v>82</v>
      </c>
      <c r="AT200" s="212" t="s">
        <v>73</v>
      </c>
      <c r="AU200" s="212" t="s">
        <v>82</v>
      </c>
      <c r="AY200" s="211" t="s">
        <v>126</v>
      </c>
      <c r="BK200" s="213">
        <f>SUM(BK201:BK202)</f>
        <v>0</v>
      </c>
    </row>
    <row r="201" s="2" customFormat="1" ht="16.5" customHeight="1">
      <c r="A201" s="35"/>
      <c r="B201" s="36"/>
      <c r="C201" s="216" t="s">
        <v>396</v>
      </c>
      <c r="D201" s="216" t="s">
        <v>128</v>
      </c>
      <c r="E201" s="217" t="s">
        <v>397</v>
      </c>
      <c r="F201" s="218" t="s">
        <v>398</v>
      </c>
      <c r="G201" s="219" t="s">
        <v>166</v>
      </c>
      <c r="H201" s="220">
        <v>173.06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39</v>
      </c>
      <c r="O201" s="88"/>
      <c r="P201" s="226">
        <f>O201*H201</f>
        <v>0</v>
      </c>
      <c r="Q201" s="226">
        <v>5.0000000000000002E-05</v>
      </c>
      <c r="R201" s="226">
        <f>Q201*H201</f>
        <v>0.008653000000000001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132</v>
      </c>
      <c r="AT201" s="228" t="s">
        <v>128</v>
      </c>
      <c r="AU201" s="228" t="s">
        <v>84</v>
      </c>
      <c r="AY201" s="14" t="s">
        <v>126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82</v>
      </c>
      <c r="BK201" s="229">
        <f>ROUND(I201*H201,2)</f>
        <v>0</v>
      </c>
      <c r="BL201" s="14" t="s">
        <v>132</v>
      </c>
      <c r="BM201" s="228" t="s">
        <v>399</v>
      </c>
    </row>
    <row r="202" s="2" customFormat="1" ht="21.75" customHeight="1">
      <c r="A202" s="35"/>
      <c r="B202" s="36"/>
      <c r="C202" s="216" t="s">
        <v>400</v>
      </c>
      <c r="D202" s="216" t="s">
        <v>128</v>
      </c>
      <c r="E202" s="217" t="s">
        <v>401</v>
      </c>
      <c r="F202" s="218" t="s">
        <v>402</v>
      </c>
      <c r="G202" s="219" t="s">
        <v>166</v>
      </c>
      <c r="H202" s="220">
        <v>173.06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39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132</v>
      </c>
      <c r="AT202" s="228" t="s">
        <v>128</v>
      </c>
      <c r="AU202" s="228" t="s">
        <v>84</v>
      </c>
      <c r="AY202" s="14" t="s">
        <v>126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82</v>
      </c>
      <c r="BK202" s="229">
        <f>ROUND(I202*H202,2)</f>
        <v>0</v>
      </c>
      <c r="BL202" s="14" t="s">
        <v>132</v>
      </c>
      <c r="BM202" s="228" t="s">
        <v>403</v>
      </c>
    </row>
    <row r="203" s="12" customFormat="1" ht="22.8" customHeight="1">
      <c r="A203" s="12"/>
      <c r="B203" s="200"/>
      <c r="C203" s="201"/>
      <c r="D203" s="202" t="s">
        <v>73</v>
      </c>
      <c r="E203" s="214" t="s">
        <v>404</v>
      </c>
      <c r="F203" s="214" t="s">
        <v>405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SUM(P204:P207)</f>
        <v>0</v>
      </c>
      <c r="Q203" s="208"/>
      <c r="R203" s="209">
        <f>SUM(R204:R207)</f>
        <v>0</v>
      </c>
      <c r="S203" s="208"/>
      <c r="T203" s="210">
        <f>SUM(T204:T207)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82</v>
      </c>
      <c r="AT203" s="212" t="s">
        <v>73</v>
      </c>
      <c r="AU203" s="212" t="s">
        <v>82</v>
      </c>
      <c r="AY203" s="211" t="s">
        <v>126</v>
      </c>
      <c r="BK203" s="213">
        <f>SUM(BK204:BK207)</f>
        <v>0</v>
      </c>
    </row>
    <row r="204" s="2" customFormat="1" ht="21.75" customHeight="1">
      <c r="A204" s="35"/>
      <c r="B204" s="36"/>
      <c r="C204" s="216" t="s">
        <v>406</v>
      </c>
      <c r="D204" s="216" t="s">
        <v>128</v>
      </c>
      <c r="E204" s="217" t="s">
        <v>407</v>
      </c>
      <c r="F204" s="218" t="s">
        <v>408</v>
      </c>
      <c r="G204" s="219" t="s">
        <v>252</v>
      </c>
      <c r="H204" s="220">
        <v>72.359999999999999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39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132</v>
      </c>
      <c r="AT204" s="228" t="s">
        <v>128</v>
      </c>
      <c r="AU204" s="228" t="s">
        <v>84</v>
      </c>
      <c r="AY204" s="14" t="s">
        <v>126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82</v>
      </c>
      <c r="BK204" s="229">
        <f>ROUND(I204*H204,2)</f>
        <v>0</v>
      </c>
      <c r="BL204" s="14" t="s">
        <v>132</v>
      </c>
      <c r="BM204" s="228" t="s">
        <v>409</v>
      </c>
    </row>
    <row r="205" s="2" customFormat="1" ht="24.15" customHeight="1">
      <c r="A205" s="35"/>
      <c r="B205" s="36"/>
      <c r="C205" s="216" t="s">
        <v>410</v>
      </c>
      <c r="D205" s="216" t="s">
        <v>128</v>
      </c>
      <c r="E205" s="217" t="s">
        <v>411</v>
      </c>
      <c r="F205" s="218" t="s">
        <v>412</v>
      </c>
      <c r="G205" s="219" t="s">
        <v>252</v>
      </c>
      <c r="H205" s="220">
        <v>651.24000000000001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39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132</v>
      </c>
      <c r="AT205" s="228" t="s">
        <v>128</v>
      </c>
      <c r="AU205" s="228" t="s">
        <v>84</v>
      </c>
      <c r="AY205" s="14" t="s">
        <v>126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82</v>
      </c>
      <c r="BK205" s="229">
        <f>ROUND(I205*H205,2)</f>
        <v>0</v>
      </c>
      <c r="BL205" s="14" t="s">
        <v>132</v>
      </c>
      <c r="BM205" s="228" t="s">
        <v>413</v>
      </c>
    </row>
    <row r="206" s="2" customFormat="1" ht="24.15" customHeight="1">
      <c r="A206" s="35"/>
      <c r="B206" s="36"/>
      <c r="C206" s="216" t="s">
        <v>414</v>
      </c>
      <c r="D206" s="216" t="s">
        <v>128</v>
      </c>
      <c r="E206" s="217" t="s">
        <v>415</v>
      </c>
      <c r="F206" s="218" t="s">
        <v>416</v>
      </c>
      <c r="G206" s="219" t="s">
        <v>252</v>
      </c>
      <c r="H206" s="220">
        <v>72.359999999999999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39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132</v>
      </c>
      <c r="AT206" s="228" t="s">
        <v>128</v>
      </c>
      <c r="AU206" s="228" t="s">
        <v>84</v>
      </c>
      <c r="AY206" s="14" t="s">
        <v>126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82</v>
      </c>
      <c r="BK206" s="229">
        <f>ROUND(I206*H206,2)</f>
        <v>0</v>
      </c>
      <c r="BL206" s="14" t="s">
        <v>132</v>
      </c>
      <c r="BM206" s="228" t="s">
        <v>417</v>
      </c>
    </row>
    <row r="207" s="2" customFormat="1" ht="24.15" customHeight="1">
      <c r="A207" s="35"/>
      <c r="B207" s="36"/>
      <c r="C207" s="216" t="s">
        <v>418</v>
      </c>
      <c r="D207" s="216" t="s">
        <v>128</v>
      </c>
      <c r="E207" s="217" t="s">
        <v>419</v>
      </c>
      <c r="F207" s="218" t="s">
        <v>420</v>
      </c>
      <c r="G207" s="219" t="s">
        <v>252</v>
      </c>
      <c r="H207" s="220">
        <v>72.359999999999999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39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132</v>
      </c>
      <c r="AT207" s="228" t="s">
        <v>128</v>
      </c>
      <c r="AU207" s="228" t="s">
        <v>84</v>
      </c>
      <c r="AY207" s="14" t="s">
        <v>126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82</v>
      </c>
      <c r="BK207" s="229">
        <f>ROUND(I207*H207,2)</f>
        <v>0</v>
      </c>
      <c r="BL207" s="14" t="s">
        <v>132</v>
      </c>
      <c r="BM207" s="228" t="s">
        <v>421</v>
      </c>
    </row>
    <row r="208" s="12" customFormat="1" ht="22.8" customHeight="1">
      <c r="A208" s="12"/>
      <c r="B208" s="200"/>
      <c r="C208" s="201"/>
      <c r="D208" s="202" t="s">
        <v>73</v>
      </c>
      <c r="E208" s="214" t="s">
        <v>422</v>
      </c>
      <c r="F208" s="214" t="s">
        <v>423</v>
      </c>
      <c r="G208" s="201"/>
      <c r="H208" s="201"/>
      <c r="I208" s="204"/>
      <c r="J208" s="215">
        <f>BK208</f>
        <v>0</v>
      </c>
      <c r="K208" s="201"/>
      <c r="L208" s="206"/>
      <c r="M208" s="207"/>
      <c r="N208" s="208"/>
      <c r="O208" s="208"/>
      <c r="P208" s="209">
        <f>P209</f>
        <v>0</v>
      </c>
      <c r="Q208" s="208"/>
      <c r="R208" s="209">
        <f>R209</f>
        <v>0</v>
      </c>
      <c r="S208" s="208"/>
      <c r="T208" s="210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1" t="s">
        <v>82</v>
      </c>
      <c r="AT208" s="212" t="s">
        <v>73</v>
      </c>
      <c r="AU208" s="212" t="s">
        <v>82</v>
      </c>
      <c r="AY208" s="211" t="s">
        <v>126</v>
      </c>
      <c r="BK208" s="213">
        <f>BK209</f>
        <v>0</v>
      </c>
    </row>
    <row r="209" s="2" customFormat="1" ht="24.15" customHeight="1">
      <c r="A209" s="35"/>
      <c r="B209" s="36"/>
      <c r="C209" s="216" t="s">
        <v>424</v>
      </c>
      <c r="D209" s="216" t="s">
        <v>128</v>
      </c>
      <c r="E209" s="217" t="s">
        <v>425</v>
      </c>
      <c r="F209" s="218" t="s">
        <v>426</v>
      </c>
      <c r="G209" s="219" t="s">
        <v>252</v>
      </c>
      <c r="H209" s="220">
        <v>406.74000000000001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39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132</v>
      </c>
      <c r="AT209" s="228" t="s">
        <v>128</v>
      </c>
      <c r="AU209" s="228" t="s">
        <v>84</v>
      </c>
      <c r="AY209" s="14" t="s">
        <v>126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82</v>
      </c>
      <c r="BK209" s="229">
        <f>ROUND(I209*H209,2)</f>
        <v>0</v>
      </c>
      <c r="BL209" s="14" t="s">
        <v>132</v>
      </c>
      <c r="BM209" s="228" t="s">
        <v>427</v>
      </c>
    </row>
    <row r="210" s="12" customFormat="1" ht="25.92" customHeight="1">
      <c r="A210" s="12"/>
      <c r="B210" s="200"/>
      <c r="C210" s="201"/>
      <c r="D210" s="202" t="s">
        <v>73</v>
      </c>
      <c r="E210" s="203" t="s">
        <v>428</v>
      </c>
      <c r="F210" s="203" t="s">
        <v>429</v>
      </c>
      <c r="G210" s="201"/>
      <c r="H210" s="201"/>
      <c r="I210" s="204"/>
      <c r="J210" s="205">
        <f>BK210</f>
        <v>0</v>
      </c>
      <c r="K210" s="201"/>
      <c r="L210" s="206"/>
      <c r="M210" s="207"/>
      <c r="N210" s="208"/>
      <c r="O210" s="208"/>
      <c r="P210" s="209">
        <f>P211</f>
        <v>0</v>
      </c>
      <c r="Q210" s="208"/>
      <c r="R210" s="209">
        <f>R211</f>
        <v>5.0000000000000002E-05</v>
      </c>
      <c r="S210" s="208"/>
      <c r="T210" s="210">
        <f>T211</f>
        <v>0.001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1" t="s">
        <v>84</v>
      </c>
      <c r="AT210" s="212" t="s">
        <v>73</v>
      </c>
      <c r="AU210" s="212" t="s">
        <v>74</v>
      </c>
      <c r="AY210" s="211" t="s">
        <v>126</v>
      </c>
      <c r="BK210" s="213">
        <f>BK211</f>
        <v>0</v>
      </c>
    </row>
    <row r="211" s="12" customFormat="1" ht="22.8" customHeight="1">
      <c r="A211" s="12"/>
      <c r="B211" s="200"/>
      <c r="C211" s="201"/>
      <c r="D211" s="202" t="s">
        <v>73</v>
      </c>
      <c r="E211" s="214" t="s">
        <v>430</v>
      </c>
      <c r="F211" s="214" t="s">
        <v>431</v>
      </c>
      <c r="G211" s="201"/>
      <c r="H211" s="201"/>
      <c r="I211" s="204"/>
      <c r="J211" s="215">
        <f>BK211</f>
        <v>0</v>
      </c>
      <c r="K211" s="201"/>
      <c r="L211" s="206"/>
      <c r="M211" s="207"/>
      <c r="N211" s="208"/>
      <c r="O211" s="208"/>
      <c r="P211" s="209">
        <f>SUM(P212:P213)</f>
        <v>0</v>
      </c>
      <c r="Q211" s="208"/>
      <c r="R211" s="209">
        <f>SUM(R212:R213)</f>
        <v>5.0000000000000002E-05</v>
      </c>
      <c r="S211" s="208"/>
      <c r="T211" s="210">
        <f>SUM(T212:T213)</f>
        <v>0.001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1" t="s">
        <v>84</v>
      </c>
      <c r="AT211" s="212" t="s">
        <v>73</v>
      </c>
      <c r="AU211" s="212" t="s">
        <v>82</v>
      </c>
      <c r="AY211" s="211" t="s">
        <v>126</v>
      </c>
      <c r="BK211" s="213">
        <f>SUM(BK212:BK213)</f>
        <v>0</v>
      </c>
    </row>
    <row r="212" s="2" customFormat="1" ht="24.15" customHeight="1">
      <c r="A212" s="35"/>
      <c r="B212" s="36"/>
      <c r="C212" s="216" t="s">
        <v>432</v>
      </c>
      <c r="D212" s="216" t="s">
        <v>128</v>
      </c>
      <c r="E212" s="217" t="s">
        <v>433</v>
      </c>
      <c r="F212" s="218" t="s">
        <v>434</v>
      </c>
      <c r="G212" s="219" t="s">
        <v>435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39</v>
      </c>
      <c r="O212" s="88"/>
      <c r="P212" s="226">
        <f>O212*H212</f>
        <v>0</v>
      </c>
      <c r="Q212" s="226">
        <v>5.0000000000000002E-05</v>
      </c>
      <c r="R212" s="226">
        <f>Q212*H212</f>
        <v>5.0000000000000002E-05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192</v>
      </c>
      <c r="AT212" s="228" t="s">
        <v>128</v>
      </c>
      <c r="AU212" s="228" t="s">
        <v>84</v>
      </c>
      <c r="AY212" s="14" t="s">
        <v>126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82</v>
      </c>
      <c r="BK212" s="229">
        <f>ROUND(I212*H212,2)</f>
        <v>0</v>
      </c>
      <c r="BL212" s="14" t="s">
        <v>192</v>
      </c>
      <c r="BM212" s="228" t="s">
        <v>436</v>
      </c>
    </row>
    <row r="213" s="2" customFormat="1" ht="37.8" customHeight="1">
      <c r="A213" s="35"/>
      <c r="B213" s="36"/>
      <c r="C213" s="216" t="s">
        <v>437</v>
      </c>
      <c r="D213" s="216" t="s">
        <v>128</v>
      </c>
      <c r="E213" s="217" t="s">
        <v>438</v>
      </c>
      <c r="F213" s="218" t="s">
        <v>439</v>
      </c>
      <c r="G213" s="219" t="s">
        <v>435</v>
      </c>
      <c r="H213" s="220">
        <v>1</v>
      </c>
      <c r="I213" s="221"/>
      <c r="J213" s="222">
        <f>ROUND(I213*H213,2)</f>
        <v>0</v>
      </c>
      <c r="K213" s="223"/>
      <c r="L213" s="41"/>
      <c r="M213" s="241" t="s">
        <v>1</v>
      </c>
      <c r="N213" s="242" t="s">
        <v>39</v>
      </c>
      <c r="O213" s="243"/>
      <c r="P213" s="244">
        <f>O213*H213</f>
        <v>0</v>
      </c>
      <c r="Q213" s="244">
        <v>0</v>
      </c>
      <c r="R213" s="244">
        <f>Q213*H213</f>
        <v>0</v>
      </c>
      <c r="S213" s="244">
        <v>0.001</v>
      </c>
      <c r="T213" s="245">
        <f>S213*H213</f>
        <v>0.001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192</v>
      </c>
      <c r="AT213" s="228" t="s">
        <v>128</v>
      </c>
      <c r="AU213" s="228" t="s">
        <v>84</v>
      </c>
      <c r="AY213" s="14" t="s">
        <v>126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82</v>
      </c>
      <c r="BK213" s="229">
        <f>ROUND(I213*H213,2)</f>
        <v>0</v>
      </c>
      <c r="BL213" s="14" t="s">
        <v>192</v>
      </c>
      <c r="BM213" s="228" t="s">
        <v>440</v>
      </c>
    </row>
    <row r="214" s="2" customFormat="1" ht="6.96" customHeight="1">
      <c r="A214" s="35"/>
      <c r="B214" s="63"/>
      <c r="C214" s="64"/>
      <c r="D214" s="64"/>
      <c r="E214" s="64"/>
      <c r="F214" s="64"/>
      <c r="G214" s="64"/>
      <c r="H214" s="64"/>
      <c r="I214" s="64"/>
      <c r="J214" s="64"/>
      <c r="K214" s="64"/>
      <c r="L214" s="41"/>
      <c r="M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</row>
  </sheetData>
  <sheetProtection sheet="1" autoFilter="0" formatColumns="0" formatRows="0" objects="1" scenarios="1" spinCount="100000" saltValue="C6d/TqHjbs5jXxgxWPJElFvZcGV7qvRFdo1WdTnewALcHUWVngoCFgKuR5+tPb+k1URkScDLuRlWbUhSSz1SFA==" hashValue="2zYYj8vH2lwxKavsNGG9+AK+KDrXofbZqfwW7k+pMrwtpwmyNQ/wfr4FOkDYUCqXlDDYKqczMofF6G5LpkfYYw==" algorithmName="SHA-512" password="CC35"/>
  <autoFilter ref="C127:K21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88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Prodloužení kanalizace města Zojma,ul.Vančurova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89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441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91</v>
      </c>
      <c r="G12" s="35"/>
      <c r="H12" s="35"/>
      <c r="I12" s="137" t="s">
        <v>22</v>
      </c>
      <c r="J12" s="141" t="str">
        <f>'Rekapitulace stavby'!AN8</f>
        <v>15. 5. 2023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92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93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32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26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33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ROUND((SUM(BE122:BE154)),  2)</f>
        <v>0</v>
      </c>
      <c r="G33" s="35"/>
      <c r="H33" s="35"/>
      <c r="I33" s="152">
        <v>0.20999999999999999</v>
      </c>
      <c r="J33" s="151">
        <f>ROUND(((SUM(BE122:BE154))*I33),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ROUND((SUM(BF122:BF154)),  2)</f>
        <v>0</v>
      </c>
      <c r="G34" s="35"/>
      <c r="H34" s="35"/>
      <c r="I34" s="152">
        <v>0.14999999999999999</v>
      </c>
      <c r="J34" s="151">
        <f>ROUND(((SUM(BF122:BF154))*I34),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ROUND((SUM(BG122:BG154)),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ROUND((SUM(BH122:BH154)),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ROUND((SUM(BI122:BI154)),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Prodloužení kanalizace města Zojma,ul.Vančurova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89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VRN + 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Znojmo</v>
      </c>
      <c r="G89" s="37"/>
      <c r="H89" s="37"/>
      <c r="I89" s="29" t="s">
        <v>22</v>
      </c>
      <c r="J89" s="76" t="str">
        <f>IF(J12="","",J12)</f>
        <v>15. 5. 2023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Město Znojmo</v>
      </c>
      <c r="G91" s="37"/>
      <c r="H91" s="37"/>
      <c r="I91" s="29" t="s">
        <v>30</v>
      </c>
      <c r="J91" s="33" t="str">
        <f>E21</f>
        <v>Vodárenská akciová společnost, a.s.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105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6"/>
      <c r="C99" s="177"/>
      <c r="D99" s="178" t="s">
        <v>442</v>
      </c>
      <c r="E99" s="179"/>
      <c r="F99" s="179"/>
      <c r="G99" s="179"/>
      <c r="H99" s="179"/>
      <c r="I99" s="179"/>
      <c r="J99" s="180">
        <f>J143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2"/>
      <c r="C100" s="183"/>
      <c r="D100" s="184" t="s">
        <v>443</v>
      </c>
      <c r="E100" s="185"/>
      <c r="F100" s="185"/>
      <c r="G100" s="185"/>
      <c r="H100" s="185"/>
      <c r="I100" s="185"/>
      <c r="J100" s="186">
        <f>J144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444</v>
      </c>
      <c r="E101" s="185"/>
      <c r="F101" s="185"/>
      <c r="G101" s="185"/>
      <c r="H101" s="185"/>
      <c r="I101" s="185"/>
      <c r="J101" s="186">
        <f>J149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445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111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Prodloužení kanalizace města Zojma,ul.Vančurova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89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SO 02 - VRN + ON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Znojmo</v>
      </c>
      <c r="G116" s="37"/>
      <c r="H116" s="37"/>
      <c r="I116" s="29" t="s">
        <v>22</v>
      </c>
      <c r="J116" s="76" t="str">
        <f>IF(J12="","",J12)</f>
        <v>15. 5. 2023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5.65" customHeight="1">
      <c r="A118" s="35"/>
      <c r="B118" s="36"/>
      <c r="C118" s="29" t="s">
        <v>24</v>
      </c>
      <c r="D118" s="37"/>
      <c r="E118" s="37"/>
      <c r="F118" s="24" t="str">
        <f>E15</f>
        <v>Město Znojmo</v>
      </c>
      <c r="G118" s="37"/>
      <c r="H118" s="37"/>
      <c r="I118" s="29" t="s">
        <v>30</v>
      </c>
      <c r="J118" s="33" t="str">
        <f>E21</f>
        <v>Vodárenská akciová společnost, a.s.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32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112</v>
      </c>
      <c r="D121" s="191" t="s">
        <v>59</v>
      </c>
      <c r="E121" s="191" t="s">
        <v>55</v>
      </c>
      <c r="F121" s="191" t="s">
        <v>56</v>
      </c>
      <c r="G121" s="191" t="s">
        <v>113</v>
      </c>
      <c r="H121" s="191" t="s">
        <v>114</v>
      </c>
      <c r="I121" s="191" t="s">
        <v>115</v>
      </c>
      <c r="J121" s="192" t="s">
        <v>96</v>
      </c>
      <c r="K121" s="193" t="s">
        <v>116</v>
      </c>
      <c r="L121" s="194"/>
      <c r="M121" s="97" t="s">
        <v>1</v>
      </c>
      <c r="N121" s="98" t="s">
        <v>38</v>
      </c>
      <c r="O121" s="98" t="s">
        <v>117</v>
      </c>
      <c r="P121" s="98" t="s">
        <v>118</v>
      </c>
      <c r="Q121" s="98" t="s">
        <v>119</v>
      </c>
      <c r="R121" s="98" t="s">
        <v>120</v>
      </c>
      <c r="S121" s="98" t="s">
        <v>121</v>
      </c>
      <c r="T121" s="99" t="s">
        <v>122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123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P123+P143</f>
        <v>0</v>
      </c>
      <c r="Q122" s="101"/>
      <c r="R122" s="197">
        <f>R123+R143</f>
        <v>0</v>
      </c>
      <c r="S122" s="101"/>
      <c r="T122" s="198">
        <f>T123+T143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98</v>
      </c>
      <c r="BK122" s="199">
        <f>BK123+BK143</f>
        <v>0</v>
      </c>
    </row>
    <row r="123" s="12" customFormat="1" ht="25.92" customHeight="1">
      <c r="A123" s="12"/>
      <c r="B123" s="200"/>
      <c r="C123" s="201"/>
      <c r="D123" s="202" t="s">
        <v>73</v>
      </c>
      <c r="E123" s="203" t="s">
        <v>124</v>
      </c>
      <c r="F123" s="203" t="s">
        <v>125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0</v>
      </c>
      <c r="S123" s="208"/>
      <c r="T123" s="21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82</v>
      </c>
      <c r="AT123" s="212" t="s">
        <v>73</v>
      </c>
      <c r="AU123" s="212" t="s">
        <v>74</v>
      </c>
      <c r="AY123" s="211" t="s">
        <v>126</v>
      </c>
      <c r="BK123" s="213">
        <f>BK124</f>
        <v>0</v>
      </c>
    </row>
    <row r="124" s="12" customFormat="1" ht="22.8" customHeight="1">
      <c r="A124" s="12"/>
      <c r="B124" s="200"/>
      <c r="C124" s="201"/>
      <c r="D124" s="202" t="s">
        <v>73</v>
      </c>
      <c r="E124" s="214" t="s">
        <v>158</v>
      </c>
      <c r="F124" s="214" t="s">
        <v>298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SUM(P125:P142)</f>
        <v>0</v>
      </c>
      <c r="Q124" s="208"/>
      <c r="R124" s="209">
        <f>SUM(R125:R142)</f>
        <v>0</v>
      </c>
      <c r="S124" s="208"/>
      <c r="T124" s="210">
        <f>SUM(T125:T142)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82</v>
      </c>
      <c r="AT124" s="212" t="s">
        <v>73</v>
      </c>
      <c r="AU124" s="212" t="s">
        <v>82</v>
      </c>
      <c r="AY124" s="211" t="s">
        <v>126</v>
      </c>
      <c r="BK124" s="213">
        <f>SUM(BK125:BK142)</f>
        <v>0</v>
      </c>
    </row>
    <row r="125" s="2" customFormat="1" ht="16.5" customHeight="1">
      <c r="A125" s="35"/>
      <c r="B125" s="36"/>
      <c r="C125" s="216" t="s">
        <v>82</v>
      </c>
      <c r="D125" s="216" t="s">
        <v>128</v>
      </c>
      <c r="E125" s="217" t="s">
        <v>446</v>
      </c>
      <c r="F125" s="218" t="s">
        <v>447</v>
      </c>
      <c r="G125" s="219" t="s">
        <v>136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39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132</v>
      </c>
      <c r="AT125" s="228" t="s">
        <v>128</v>
      </c>
      <c r="AU125" s="228" t="s">
        <v>84</v>
      </c>
      <c r="AY125" s="14" t="s">
        <v>126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82</v>
      </c>
      <c r="BK125" s="229">
        <f>ROUND(I125*H125,2)</f>
        <v>0</v>
      </c>
      <c r="BL125" s="14" t="s">
        <v>132</v>
      </c>
      <c r="BM125" s="228" t="s">
        <v>448</v>
      </c>
    </row>
    <row r="126" s="2" customFormat="1" ht="49.05" customHeight="1">
      <c r="A126" s="35"/>
      <c r="B126" s="36"/>
      <c r="C126" s="216" t="s">
        <v>84</v>
      </c>
      <c r="D126" s="216" t="s">
        <v>128</v>
      </c>
      <c r="E126" s="217" t="s">
        <v>449</v>
      </c>
      <c r="F126" s="218" t="s">
        <v>450</v>
      </c>
      <c r="G126" s="219" t="s">
        <v>203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39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132</v>
      </c>
      <c r="AT126" s="228" t="s">
        <v>128</v>
      </c>
      <c r="AU126" s="228" t="s">
        <v>84</v>
      </c>
      <c r="AY126" s="14" t="s">
        <v>126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82</v>
      </c>
      <c r="BK126" s="229">
        <f>ROUND(I126*H126,2)</f>
        <v>0</v>
      </c>
      <c r="BL126" s="14" t="s">
        <v>132</v>
      </c>
      <c r="BM126" s="228" t="s">
        <v>451</v>
      </c>
    </row>
    <row r="127" s="2" customFormat="1" ht="21.75" customHeight="1">
      <c r="A127" s="35"/>
      <c r="B127" s="36"/>
      <c r="C127" s="216" t="s">
        <v>138</v>
      </c>
      <c r="D127" s="216" t="s">
        <v>128</v>
      </c>
      <c r="E127" s="217" t="s">
        <v>452</v>
      </c>
      <c r="F127" s="218" t="s">
        <v>453</v>
      </c>
      <c r="G127" s="219" t="s">
        <v>136</v>
      </c>
      <c r="H127" s="220">
        <v>0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39</v>
      </c>
      <c r="O127" s="88"/>
      <c r="P127" s="226">
        <f>O127*H127</f>
        <v>0</v>
      </c>
      <c r="Q127" s="226">
        <v>8.0000000000000007E-05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132</v>
      </c>
      <c r="AT127" s="228" t="s">
        <v>128</v>
      </c>
      <c r="AU127" s="228" t="s">
        <v>84</v>
      </c>
      <c r="AY127" s="14" t="s">
        <v>126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82</v>
      </c>
      <c r="BK127" s="229">
        <f>ROUND(I127*H127,2)</f>
        <v>0</v>
      </c>
      <c r="BL127" s="14" t="s">
        <v>132</v>
      </c>
      <c r="BM127" s="228" t="s">
        <v>454</v>
      </c>
    </row>
    <row r="128" s="2" customFormat="1" ht="37.8" customHeight="1">
      <c r="A128" s="35"/>
      <c r="B128" s="36"/>
      <c r="C128" s="216" t="s">
        <v>132</v>
      </c>
      <c r="D128" s="216" t="s">
        <v>128</v>
      </c>
      <c r="E128" s="217" t="s">
        <v>455</v>
      </c>
      <c r="F128" s="218" t="s">
        <v>456</v>
      </c>
      <c r="G128" s="219" t="s">
        <v>203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39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132</v>
      </c>
      <c r="AT128" s="228" t="s">
        <v>128</v>
      </c>
      <c r="AU128" s="228" t="s">
        <v>84</v>
      </c>
      <c r="AY128" s="14" t="s">
        <v>126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82</v>
      </c>
      <c r="BK128" s="229">
        <f>ROUND(I128*H128,2)</f>
        <v>0</v>
      </c>
      <c r="BL128" s="14" t="s">
        <v>132</v>
      </c>
      <c r="BM128" s="228" t="s">
        <v>457</v>
      </c>
    </row>
    <row r="129" s="2" customFormat="1" ht="44.25" customHeight="1">
      <c r="A129" s="35"/>
      <c r="B129" s="36"/>
      <c r="C129" s="216" t="s">
        <v>145</v>
      </c>
      <c r="D129" s="216" t="s">
        <v>128</v>
      </c>
      <c r="E129" s="217" t="s">
        <v>458</v>
      </c>
      <c r="F129" s="218" t="s">
        <v>459</v>
      </c>
      <c r="G129" s="219" t="s">
        <v>136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39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132</v>
      </c>
      <c r="AT129" s="228" t="s">
        <v>128</v>
      </c>
      <c r="AU129" s="228" t="s">
        <v>84</v>
      </c>
      <c r="AY129" s="14" t="s">
        <v>126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82</v>
      </c>
      <c r="BK129" s="229">
        <f>ROUND(I129*H129,2)</f>
        <v>0</v>
      </c>
      <c r="BL129" s="14" t="s">
        <v>132</v>
      </c>
      <c r="BM129" s="228" t="s">
        <v>460</v>
      </c>
    </row>
    <row r="130" s="2" customFormat="1" ht="55.5" customHeight="1">
      <c r="A130" s="35"/>
      <c r="B130" s="36"/>
      <c r="C130" s="216" t="s">
        <v>149</v>
      </c>
      <c r="D130" s="216" t="s">
        <v>128</v>
      </c>
      <c r="E130" s="217" t="s">
        <v>461</v>
      </c>
      <c r="F130" s="218" t="s">
        <v>462</v>
      </c>
      <c r="G130" s="219" t="s">
        <v>136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39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132</v>
      </c>
      <c r="AT130" s="228" t="s">
        <v>128</v>
      </c>
      <c r="AU130" s="228" t="s">
        <v>84</v>
      </c>
      <c r="AY130" s="14" t="s">
        <v>126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82</v>
      </c>
      <c r="BK130" s="229">
        <f>ROUND(I130*H130,2)</f>
        <v>0</v>
      </c>
      <c r="BL130" s="14" t="s">
        <v>132</v>
      </c>
      <c r="BM130" s="228" t="s">
        <v>463</v>
      </c>
    </row>
    <row r="131" s="2" customFormat="1" ht="49.05" customHeight="1">
      <c r="A131" s="35"/>
      <c r="B131" s="36"/>
      <c r="C131" s="216" t="s">
        <v>153</v>
      </c>
      <c r="D131" s="216" t="s">
        <v>128</v>
      </c>
      <c r="E131" s="217" t="s">
        <v>464</v>
      </c>
      <c r="F131" s="218" t="s">
        <v>465</v>
      </c>
      <c r="G131" s="219" t="s">
        <v>136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39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132</v>
      </c>
      <c r="AT131" s="228" t="s">
        <v>128</v>
      </c>
      <c r="AU131" s="228" t="s">
        <v>84</v>
      </c>
      <c r="AY131" s="14" t="s">
        <v>126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82</v>
      </c>
      <c r="BK131" s="229">
        <f>ROUND(I131*H131,2)</f>
        <v>0</v>
      </c>
      <c r="BL131" s="14" t="s">
        <v>132</v>
      </c>
      <c r="BM131" s="228" t="s">
        <v>466</v>
      </c>
    </row>
    <row r="132" s="2" customFormat="1" ht="49.05" customHeight="1">
      <c r="A132" s="35"/>
      <c r="B132" s="36"/>
      <c r="C132" s="216" t="s">
        <v>158</v>
      </c>
      <c r="D132" s="216" t="s">
        <v>128</v>
      </c>
      <c r="E132" s="217" t="s">
        <v>467</v>
      </c>
      <c r="F132" s="218" t="s">
        <v>468</v>
      </c>
      <c r="G132" s="219" t="s">
        <v>136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39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132</v>
      </c>
      <c r="AT132" s="228" t="s">
        <v>128</v>
      </c>
      <c r="AU132" s="228" t="s">
        <v>84</v>
      </c>
      <c r="AY132" s="14" t="s">
        <v>126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82</v>
      </c>
      <c r="BK132" s="229">
        <f>ROUND(I132*H132,2)</f>
        <v>0</v>
      </c>
      <c r="BL132" s="14" t="s">
        <v>132</v>
      </c>
      <c r="BM132" s="228" t="s">
        <v>469</v>
      </c>
    </row>
    <row r="133" s="2" customFormat="1" ht="16.5" customHeight="1">
      <c r="A133" s="35"/>
      <c r="B133" s="36"/>
      <c r="C133" s="216" t="s">
        <v>163</v>
      </c>
      <c r="D133" s="216" t="s">
        <v>128</v>
      </c>
      <c r="E133" s="217" t="s">
        <v>470</v>
      </c>
      <c r="F133" s="218" t="s">
        <v>471</v>
      </c>
      <c r="G133" s="219" t="s">
        <v>136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39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132</v>
      </c>
      <c r="AT133" s="228" t="s">
        <v>128</v>
      </c>
      <c r="AU133" s="228" t="s">
        <v>84</v>
      </c>
      <c r="AY133" s="14" t="s">
        <v>126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82</v>
      </c>
      <c r="BK133" s="229">
        <f>ROUND(I133*H133,2)</f>
        <v>0</v>
      </c>
      <c r="BL133" s="14" t="s">
        <v>132</v>
      </c>
      <c r="BM133" s="228" t="s">
        <v>472</v>
      </c>
    </row>
    <row r="134" s="2" customFormat="1" ht="37.8" customHeight="1">
      <c r="A134" s="35"/>
      <c r="B134" s="36"/>
      <c r="C134" s="216" t="s">
        <v>168</v>
      </c>
      <c r="D134" s="216" t="s">
        <v>128</v>
      </c>
      <c r="E134" s="217" t="s">
        <v>473</v>
      </c>
      <c r="F134" s="218" t="s">
        <v>474</v>
      </c>
      <c r="G134" s="219" t="s">
        <v>136</v>
      </c>
      <c r="H134" s="220">
        <v>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39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132</v>
      </c>
      <c r="AT134" s="228" t="s">
        <v>128</v>
      </c>
      <c r="AU134" s="228" t="s">
        <v>84</v>
      </c>
      <c r="AY134" s="14" t="s">
        <v>126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82</v>
      </c>
      <c r="BK134" s="229">
        <f>ROUND(I134*H134,2)</f>
        <v>0</v>
      </c>
      <c r="BL134" s="14" t="s">
        <v>132</v>
      </c>
      <c r="BM134" s="228" t="s">
        <v>475</v>
      </c>
    </row>
    <row r="135" s="2" customFormat="1" ht="21.75" customHeight="1">
      <c r="A135" s="35"/>
      <c r="B135" s="36"/>
      <c r="C135" s="216" t="s">
        <v>173</v>
      </c>
      <c r="D135" s="216" t="s">
        <v>128</v>
      </c>
      <c r="E135" s="217" t="s">
        <v>476</v>
      </c>
      <c r="F135" s="218" t="s">
        <v>477</v>
      </c>
      <c r="G135" s="219" t="s">
        <v>136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39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132</v>
      </c>
      <c r="AT135" s="228" t="s">
        <v>128</v>
      </c>
      <c r="AU135" s="228" t="s">
        <v>84</v>
      </c>
      <c r="AY135" s="14" t="s">
        <v>126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82</v>
      </c>
      <c r="BK135" s="229">
        <f>ROUND(I135*H135,2)</f>
        <v>0</v>
      </c>
      <c r="BL135" s="14" t="s">
        <v>132</v>
      </c>
      <c r="BM135" s="228" t="s">
        <v>478</v>
      </c>
    </row>
    <row r="136" s="2" customFormat="1" ht="16.5" customHeight="1">
      <c r="A136" s="35"/>
      <c r="B136" s="36"/>
      <c r="C136" s="216" t="s">
        <v>177</v>
      </c>
      <c r="D136" s="216" t="s">
        <v>128</v>
      </c>
      <c r="E136" s="217" t="s">
        <v>479</v>
      </c>
      <c r="F136" s="218" t="s">
        <v>480</v>
      </c>
      <c r="G136" s="219" t="s">
        <v>136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39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132</v>
      </c>
      <c r="AT136" s="228" t="s">
        <v>128</v>
      </c>
      <c r="AU136" s="228" t="s">
        <v>84</v>
      </c>
      <c r="AY136" s="14" t="s">
        <v>126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82</v>
      </c>
      <c r="BK136" s="229">
        <f>ROUND(I136*H136,2)</f>
        <v>0</v>
      </c>
      <c r="BL136" s="14" t="s">
        <v>132</v>
      </c>
      <c r="BM136" s="228" t="s">
        <v>481</v>
      </c>
    </row>
    <row r="137" s="2" customFormat="1" ht="24.15" customHeight="1">
      <c r="A137" s="35"/>
      <c r="B137" s="36"/>
      <c r="C137" s="216" t="s">
        <v>181</v>
      </c>
      <c r="D137" s="216" t="s">
        <v>128</v>
      </c>
      <c r="E137" s="217" t="s">
        <v>482</v>
      </c>
      <c r="F137" s="218" t="s">
        <v>483</v>
      </c>
      <c r="G137" s="219" t="s">
        <v>136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39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132</v>
      </c>
      <c r="AT137" s="228" t="s">
        <v>128</v>
      </c>
      <c r="AU137" s="228" t="s">
        <v>84</v>
      </c>
      <c r="AY137" s="14" t="s">
        <v>126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82</v>
      </c>
      <c r="BK137" s="229">
        <f>ROUND(I137*H137,2)</f>
        <v>0</v>
      </c>
      <c r="BL137" s="14" t="s">
        <v>132</v>
      </c>
      <c r="BM137" s="228" t="s">
        <v>484</v>
      </c>
    </row>
    <row r="138" s="2" customFormat="1" ht="66.75" customHeight="1">
      <c r="A138" s="35"/>
      <c r="B138" s="36"/>
      <c r="C138" s="216" t="s">
        <v>185</v>
      </c>
      <c r="D138" s="216" t="s">
        <v>128</v>
      </c>
      <c r="E138" s="217" t="s">
        <v>485</v>
      </c>
      <c r="F138" s="218" t="s">
        <v>486</v>
      </c>
      <c r="G138" s="219" t="s">
        <v>203</v>
      </c>
      <c r="H138" s="220">
        <v>2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39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132</v>
      </c>
      <c r="AT138" s="228" t="s">
        <v>128</v>
      </c>
      <c r="AU138" s="228" t="s">
        <v>84</v>
      </c>
      <c r="AY138" s="14" t="s">
        <v>126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82</v>
      </c>
      <c r="BK138" s="229">
        <f>ROUND(I138*H138,2)</f>
        <v>0</v>
      </c>
      <c r="BL138" s="14" t="s">
        <v>132</v>
      </c>
      <c r="BM138" s="228" t="s">
        <v>487</v>
      </c>
    </row>
    <row r="139" s="2" customFormat="1" ht="66.75" customHeight="1">
      <c r="A139" s="35"/>
      <c r="B139" s="36"/>
      <c r="C139" s="216" t="s">
        <v>8</v>
      </c>
      <c r="D139" s="216" t="s">
        <v>128</v>
      </c>
      <c r="E139" s="217" t="s">
        <v>488</v>
      </c>
      <c r="F139" s="218" t="s">
        <v>489</v>
      </c>
      <c r="G139" s="219" t="s">
        <v>203</v>
      </c>
      <c r="H139" s="220">
        <v>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39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132</v>
      </c>
      <c r="AT139" s="228" t="s">
        <v>128</v>
      </c>
      <c r="AU139" s="228" t="s">
        <v>84</v>
      </c>
      <c r="AY139" s="14" t="s">
        <v>126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82</v>
      </c>
      <c r="BK139" s="229">
        <f>ROUND(I139*H139,2)</f>
        <v>0</v>
      </c>
      <c r="BL139" s="14" t="s">
        <v>132</v>
      </c>
      <c r="BM139" s="228" t="s">
        <v>490</v>
      </c>
    </row>
    <row r="140" s="2" customFormat="1" ht="37.8" customHeight="1">
      <c r="A140" s="35"/>
      <c r="B140" s="36"/>
      <c r="C140" s="216" t="s">
        <v>192</v>
      </c>
      <c r="D140" s="216" t="s">
        <v>128</v>
      </c>
      <c r="E140" s="217" t="s">
        <v>491</v>
      </c>
      <c r="F140" s="218" t="s">
        <v>492</v>
      </c>
      <c r="G140" s="219" t="s">
        <v>203</v>
      </c>
      <c r="H140" s="220">
        <v>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39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132</v>
      </c>
      <c r="AT140" s="228" t="s">
        <v>128</v>
      </c>
      <c r="AU140" s="228" t="s">
        <v>84</v>
      </c>
      <c r="AY140" s="14" t="s">
        <v>126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82</v>
      </c>
      <c r="BK140" s="229">
        <f>ROUND(I140*H140,2)</f>
        <v>0</v>
      </c>
      <c r="BL140" s="14" t="s">
        <v>132</v>
      </c>
      <c r="BM140" s="228" t="s">
        <v>493</v>
      </c>
    </row>
    <row r="141" s="2" customFormat="1" ht="37.8" customHeight="1">
      <c r="A141" s="35"/>
      <c r="B141" s="36"/>
      <c r="C141" s="216" t="s">
        <v>196</v>
      </c>
      <c r="D141" s="216" t="s">
        <v>128</v>
      </c>
      <c r="E141" s="217" t="s">
        <v>494</v>
      </c>
      <c r="F141" s="218" t="s">
        <v>495</v>
      </c>
      <c r="G141" s="219" t="s">
        <v>166</v>
      </c>
      <c r="H141" s="220">
        <v>67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39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132</v>
      </c>
      <c r="AT141" s="228" t="s">
        <v>128</v>
      </c>
      <c r="AU141" s="228" t="s">
        <v>84</v>
      </c>
      <c r="AY141" s="14" t="s">
        <v>126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82</v>
      </c>
      <c r="BK141" s="229">
        <f>ROUND(I141*H141,2)</f>
        <v>0</v>
      </c>
      <c r="BL141" s="14" t="s">
        <v>132</v>
      </c>
      <c r="BM141" s="228" t="s">
        <v>496</v>
      </c>
    </row>
    <row r="142" s="2" customFormat="1" ht="37.8" customHeight="1">
      <c r="A142" s="35"/>
      <c r="B142" s="36"/>
      <c r="C142" s="216" t="s">
        <v>200</v>
      </c>
      <c r="D142" s="216" t="s">
        <v>128</v>
      </c>
      <c r="E142" s="217" t="s">
        <v>497</v>
      </c>
      <c r="F142" s="218" t="s">
        <v>498</v>
      </c>
      <c r="G142" s="219" t="s">
        <v>203</v>
      </c>
      <c r="H142" s="220">
        <v>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39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132</v>
      </c>
      <c r="AT142" s="228" t="s">
        <v>128</v>
      </c>
      <c r="AU142" s="228" t="s">
        <v>84</v>
      </c>
      <c r="AY142" s="14" t="s">
        <v>126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82</v>
      </c>
      <c r="BK142" s="229">
        <f>ROUND(I142*H142,2)</f>
        <v>0</v>
      </c>
      <c r="BL142" s="14" t="s">
        <v>132</v>
      </c>
      <c r="BM142" s="228" t="s">
        <v>499</v>
      </c>
    </row>
    <row r="143" s="12" customFormat="1" ht="25.92" customHeight="1">
      <c r="A143" s="12"/>
      <c r="B143" s="200"/>
      <c r="C143" s="201"/>
      <c r="D143" s="202" t="s">
        <v>73</v>
      </c>
      <c r="E143" s="203" t="s">
        <v>500</v>
      </c>
      <c r="F143" s="203" t="s">
        <v>501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P144+P149+P151</f>
        <v>0</v>
      </c>
      <c r="Q143" s="208"/>
      <c r="R143" s="209">
        <f>R144+R149+R151</f>
        <v>0</v>
      </c>
      <c r="S143" s="208"/>
      <c r="T143" s="210">
        <f>T144+T149+T151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145</v>
      </c>
      <c r="AT143" s="212" t="s">
        <v>73</v>
      </c>
      <c r="AU143" s="212" t="s">
        <v>74</v>
      </c>
      <c r="AY143" s="211" t="s">
        <v>126</v>
      </c>
      <c r="BK143" s="213">
        <f>BK144+BK149+BK151</f>
        <v>0</v>
      </c>
    </row>
    <row r="144" s="12" customFormat="1" ht="22.8" customHeight="1">
      <c r="A144" s="12"/>
      <c r="B144" s="200"/>
      <c r="C144" s="201"/>
      <c r="D144" s="202" t="s">
        <v>73</v>
      </c>
      <c r="E144" s="214" t="s">
        <v>502</v>
      </c>
      <c r="F144" s="214" t="s">
        <v>503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SUM(P145:P148)</f>
        <v>0</v>
      </c>
      <c r="Q144" s="208"/>
      <c r="R144" s="209">
        <f>SUM(R145:R148)</f>
        <v>0</v>
      </c>
      <c r="S144" s="208"/>
      <c r="T144" s="210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145</v>
      </c>
      <c r="AT144" s="212" t="s">
        <v>73</v>
      </c>
      <c r="AU144" s="212" t="s">
        <v>82</v>
      </c>
      <c r="AY144" s="211" t="s">
        <v>126</v>
      </c>
      <c r="BK144" s="213">
        <f>SUM(BK145:BK148)</f>
        <v>0</v>
      </c>
    </row>
    <row r="145" s="2" customFormat="1" ht="16.5" customHeight="1">
      <c r="A145" s="35"/>
      <c r="B145" s="36"/>
      <c r="C145" s="216" t="s">
        <v>205</v>
      </c>
      <c r="D145" s="216" t="s">
        <v>128</v>
      </c>
      <c r="E145" s="217" t="s">
        <v>504</v>
      </c>
      <c r="F145" s="218" t="s">
        <v>505</v>
      </c>
      <c r="G145" s="219" t="s">
        <v>506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39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507</v>
      </c>
      <c r="AT145" s="228" t="s">
        <v>128</v>
      </c>
      <c r="AU145" s="228" t="s">
        <v>84</v>
      </c>
      <c r="AY145" s="14" t="s">
        <v>126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82</v>
      </c>
      <c r="BK145" s="229">
        <f>ROUND(I145*H145,2)</f>
        <v>0</v>
      </c>
      <c r="BL145" s="14" t="s">
        <v>507</v>
      </c>
      <c r="BM145" s="228" t="s">
        <v>508</v>
      </c>
    </row>
    <row r="146" s="2" customFormat="1" ht="37.8" customHeight="1">
      <c r="A146" s="35"/>
      <c r="B146" s="36"/>
      <c r="C146" s="216" t="s">
        <v>209</v>
      </c>
      <c r="D146" s="216" t="s">
        <v>128</v>
      </c>
      <c r="E146" s="217" t="s">
        <v>509</v>
      </c>
      <c r="F146" s="218" t="s">
        <v>510</v>
      </c>
      <c r="G146" s="219" t="s">
        <v>506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39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507</v>
      </c>
      <c r="AT146" s="228" t="s">
        <v>128</v>
      </c>
      <c r="AU146" s="228" t="s">
        <v>84</v>
      </c>
      <c r="AY146" s="14" t="s">
        <v>126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82</v>
      </c>
      <c r="BK146" s="229">
        <f>ROUND(I146*H146,2)</f>
        <v>0</v>
      </c>
      <c r="BL146" s="14" t="s">
        <v>507</v>
      </c>
      <c r="BM146" s="228" t="s">
        <v>511</v>
      </c>
    </row>
    <row r="147" s="2" customFormat="1" ht="24.15" customHeight="1">
      <c r="A147" s="35"/>
      <c r="B147" s="36"/>
      <c r="C147" s="216" t="s">
        <v>7</v>
      </c>
      <c r="D147" s="216" t="s">
        <v>128</v>
      </c>
      <c r="E147" s="217" t="s">
        <v>512</v>
      </c>
      <c r="F147" s="218" t="s">
        <v>513</v>
      </c>
      <c r="G147" s="219" t="s">
        <v>506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39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507</v>
      </c>
      <c r="AT147" s="228" t="s">
        <v>128</v>
      </c>
      <c r="AU147" s="228" t="s">
        <v>84</v>
      </c>
      <c r="AY147" s="14" t="s">
        <v>126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82</v>
      </c>
      <c r="BK147" s="229">
        <f>ROUND(I147*H147,2)</f>
        <v>0</v>
      </c>
      <c r="BL147" s="14" t="s">
        <v>507</v>
      </c>
      <c r="BM147" s="228" t="s">
        <v>514</v>
      </c>
    </row>
    <row r="148" s="2" customFormat="1" ht="37.8" customHeight="1">
      <c r="A148" s="35"/>
      <c r="B148" s="36"/>
      <c r="C148" s="216" t="s">
        <v>216</v>
      </c>
      <c r="D148" s="216" t="s">
        <v>128</v>
      </c>
      <c r="E148" s="217" t="s">
        <v>515</v>
      </c>
      <c r="F148" s="218" t="s">
        <v>516</v>
      </c>
      <c r="G148" s="219" t="s">
        <v>506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39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507</v>
      </c>
      <c r="AT148" s="228" t="s">
        <v>128</v>
      </c>
      <c r="AU148" s="228" t="s">
        <v>84</v>
      </c>
      <c r="AY148" s="14" t="s">
        <v>126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82</v>
      </c>
      <c r="BK148" s="229">
        <f>ROUND(I148*H148,2)</f>
        <v>0</v>
      </c>
      <c r="BL148" s="14" t="s">
        <v>507</v>
      </c>
      <c r="BM148" s="228" t="s">
        <v>517</v>
      </c>
    </row>
    <row r="149" s="12" customFormat="1" ht="22.8" customHeight="1">
      <c r="A149" s="12"/>
      <c r="B149" s="200"/>
      <c r="C149" s="201"/>
      <c r="D149" s="202" t="s">
        <v>73</v>
      </c>
      <c r="E149" s="214" t="s">
        <v>518</v>
      </c>
      <c r="F149" s="214" t="s">
        <v>519</v>
      </c>
      <c r="G149" s="201"/>
      <c r="H149" s="201"/>
      <c r="I149" s="204"/>
      <c r="J149" s="215">
        <f>BK149</f>
        <v>0</v>
      </c>
      <c r="K149" s="201"/>
      <c r="L149" s="206"/>
      <c r="M149" s="207"/>
      <c r="N149" s="208"/>
      <c r="O149" s="208"/>
      <c r="P149" s="209">
        <f>P150</f>
        <v>0</v>
      </c>
      <c r="Q149" s="208"/>
      <c r="R149" s="209">
        <f>R150</f>
        <v>0</v>
      </c>
      <c r="S149" s="208"/>
      <c r="T149" s="210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1" t="s">
        <v>145</v>
      </c>
      <c r="AT149" s="212" t="s">
        <v>73</v>
      </c>
      <c r="AU149" s="212" t="s">
        <v>82</v>
      </c>
      <c r="AY149" s="211" t="s">
        <v>126</v>
      </c>
      <c r="BK149" s="213">
        <f>BK150</f>
        <v>0</v>
      </c>
    </row>
    <row r="150" s="2" customFormat="1" ht="16.5" customHeight="1">
      <c r="A150" s="35"/>
      <c r="B150" s="36"/>
      <c r="C150" s="216" t="s">
        <v>220</v>
      </c>
      <c r="D150" s="216" t="s">
        <v>128</v>
      </c>
      <c r="E150" s="217" t="s">
        <v>520</v>
      </c>
      <c r="F150" s="218" t="s">
        <v>519</v>
      </c>
      <c r="G150" s="219" t="s">
        <v>506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39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507</v>
      </c>
      <c r="AT150" s="228" t="s">
        <v>128</v>
      </c>
      <c r="AU150" s="228" t="s">
        <v>84</v>
      </c>
      <c r="AY150" s="14" t="s">
        <v>126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82</v>
      </c>
      <c r="BK150" s="229">
        <f>ROUND(I150*H150,2)</f>
        <v>0</v>
      </c>
      <c r="BL150" s="14" t="s">
        <v>507</v>
      </c>
      <c r="BM150" s="228" t="s">
        <v>521</v>
      </c>
    </row>
    <row r="151" s="12" customFormat="1" ht="22.8" customHeight="1">
      <c r="A151" s="12"/>
      <c r="B151" s="200"/>
      <c r="C151" s="201"/>
      <c r="D151" s="202" t="s">
        <v>73</v>
      </c>
      <c r="E151" s="214" t="s">
        <v>522</v>
      </c>
      <c r="F151" s="214" t="s">
        <v>523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SUM(P152:P154)</f>
        <v>0</v>
      </c>
      <c r="Q151" s="208"/>
      <c r="R151" s="209">
        <f>SUM(R152:R154)</f>
        <v>0</v>
      </c>
      <c r="S151" s="208"/>
      <c r="T151" s="210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145</v>
      </c>
      <c r="AT151" s="212" t="s">
        <v>73</v>
      </c>
      <c r="AU151" s="212" t="s">
        <v>82</v>
      </c>
      <c r="AY151" s="211" t="s">
        <v>126</v>
      </c>
      <c r="BK151" s="213">
        <f>SUM(BK152:BK154)</f>
        <v>0</v>
      </c>
    </row>
    <row r="152" s="2" customFormat="1" ht="16.5" customHeight="1">
      <c r="A152" s="35"/>
      <c r="B152" s="36"/>
      <c r="C152" s="216" t="s">
        <v>224</v>
      </c>
      <c r="D152" s="216" t="s">
        <v>128</v>
      </c>
      <c r="E152" s="217" t="s">
        <v>524</v>
      </c>
      <c r="F152" s="218" t="s">
        <v>525</v>
      </c>
      <c r="G152" s="219" t="s">
        <v>506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39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507</v>
      </c>
      <c r="AT152" s="228" t="s">
        <v>128</v>
      </c>
      <c r="AU152" s="228" t="s">
        <v>84</v>
      </c>
      <c r="AY152" s="14" t="s">
        <v>126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82</v>
      </c>
      <c r="BK152" s="229">
        <f>ROUND(I152*H152,2)</f>
        <v>0</v>
      </c>
      <c r="BL152" s="14" t="s">
        <v>507</v>
      </c>
      <c r="BM152" s="228" t="s">
        <v>526</v>
      </c>
    </row>
    <row r="153" s="2" customFormat="1" ht="16.5" customHeight="1">
      <c r="A153" s="35"/>
      <c r="B153" s="36"/>
      <c r="C153" s="216" t="s">
        <v>228</v>
      </c>
      <c r="D153" s="216" t="s">
        <v>128</v>
      </c>
      <c r="E153" s="217" t="s">
        <v>527</v>
      </c>
      <c r="F153" s="218" t="s">
        <v>528</v>
      </c>
      <c r="G153" s="219" t="s">
        <v>506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39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507</v>
      </c>
      <c r="AT153" s="228" t="s">
        <v>128</v>
      </c>
      <c r="AU153" s="228" t="s">
        <v>84</v>
      </c>
      <c r="AY153" s="14" t="s">
        <v>126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82</v>
      </c>
      <c r="BK153" s="229">
        <f>ROUND(I153*H153,2)</f>
        <v>0</v>
      </c>
      <c r="BL153" s="14" t="s">
        <v>507</v>
      </c>
      <c r="BM153" s="228" t="s">
        <v>529</v>
      </c>
    </row>
    <row r="154" s="2" customFormat="1" ht="16.5" customHeight="1">
      <c r="A154" s="35"/>
      <c r="B154" s="36"/>
      <c r="C154" s="216" t="s">
        <v>232</v>
      </c>
      <c r="D154" s="216" t="s">
        <v>128</v>
      </c>
      <c r="E154" s="217" t="s">
        <v>530</v>
      </c>
      <c r="F154" s="218" t="s">
        <v>531</v>
      </c>
      <c r="G154" s="219" t="s">
        <v>506</v>
      </c>
      <c r="H154" s="220">
        <v>1</v>
      </c>
      <c r="I154" s="221"/>
      <c r="J154" s="222">
        <f>ROUND(I154*H154,2)</f>
        <v>0</v>
      </c>
      <c r="K154" s="223"/>
      <c r="L154" s="41"/>
      <c r="M154" s="241" t="s">
        <v>1</v>
      </c>
      <c r="N154" s="242" t="s">
        <v>39</v>
      </c>
      <c r="O154" s="243"/>
      <c r="P154" s="244">
        <f>O154*H154</f>
        <v>0</v>
      </c>
      <c r="Q154" s="244">
        <v>0</v>
      </c>
      <c r="R154" s="244">
        <f>Q154*H154</f>
        <v>0</v>
      </c>
      <c r="S154" s="244">
        <v>0</v>
      </c>
      <c r="T154" s="245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507</v>
      </c>
      <c r="AT154" s="228" t="s">
        <v>128</v>
      </c>
      <c r="AU154" s="228" t="s">
        <v>84</v>
      </c>
      <c r="AY154" s="14" t="s">
        <v>126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82</v>
      </c>
      <c r="BK154" s="229">
        <f>ROUND(I154*H154,2)</f>
        <v>0</v>
      </c>
      <c r="BL154" s="14" t="s">
        <v>507</v>
      </c>
      <c r="BM154" s="228" t="s">
        <v>532</v>
      </c>
    </row>
    <row r="155" s="2" customFormat="1" ht="6.96" customHeight="1">
      <c r="A155" s="35"/>
      <c r="B155" s="63"/>
      <c r="C155" s="64"/>
      <c r="D155" s="64"/>
      <c r="E155" s="64"/>
      <c r="F155" s="64"/>
      <c r="G155" s="64"/>
      <c r="H155" s="64"/>
      <c r="I155" s="64"/>
      <c r="J155" s="64"/>
      <c r="K155" s="64"/>
      <c r="L155" s="41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sheet="1" autoFilter="0" formatColumns="0" formatRows="0" objects="1" scenarios="1" spinCount="100000" saltValue="iThyhbsgtKSg/jnGSTK0lxLkl32DUqCnxZqPK9dWpQzzX4uBNysWvMKgwVGK3GNIwuJx9aouTWlAMs3ORW4qBQ==" hashValue="xqftJBZYUJ0DVH3M7S5TidvL/+GsvV3F/e1YSySLxCqW5D4gMv9Z/WMhWYiYuAgWzKug+1OWX3fSWOOJUyID4Q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Sokol Jaroslav</dc:creator>
  <cp:lastModifiedBy>Sokol Jaroslav</cp:lastModifiedBy>
  <dcterms:created xsi:type="dcterms:W3CDTF">2023-05-16T10:50:55Z</dcterms:created>
  <dcterms:modified xsi:type="dcterms:W3CDTF">2023-05-16T10:50:58Z</dcterms:modified>
</cp:coreProperties>
</file>